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2" documentId="8_{97763B8D-EC02-42EE-9EF0-294F02C4CC96}" xr6:coauthVersionLast="47" xr6:coauthVersionMax="47" xr10:uidLastSave="{BBCBAB42-5C45-4BCB-BAD7-FBD7668BB5AA}"/>
  <bookViews>
    <workbookView xWindow="33450" yWindow="135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I32" i="1"/>
  <c r="I33" i="1"/>
  <c r="I27" i="1"/>
  <c r="I28" i="1"/>
  <c r="I29" i="1"/>
  <c r="I30" i="1"/>
  <c r="I31" i="1"/>
  <c r="I25" i="1"/>
  <c r="I7" i="1"/>
  <c r="I8" i="1"/>
  <c r="I9" i="1"/>
  <c r="I10" i="1"/>
  <c r="I11" i="1"/>
  <c r="I12" i="1"/>
  <c r="I15" i="1"/>
  <c r="I16" i="1"/>
  <c r="I17" i="1"/>
  <c r="I18" i="1"/>
  <c r="I19" i="1"/>
  <c r="I20" i="1"/>
  <c r="I6" i="1"/>
  <c r="H18" i="1"/>
  <c r="H40" i="1" l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I13" i="1" s="1"/>
  <c r="H14" i="1"/>
  <c r="I14" i="1" s="1"/>
  <c r="H15" i="1"/>
  <c r="H16" i="1"/>
  <c r="H26" i="1"/>
  <c r="I26" i="1" s="1"/>
  <c r="H27" i="1"/>
  <c r="H28" i="1"/>
  <c r="H29" i="1"/>
  <c r="H30" i="1"/>
  <c r="H31" i="1"/>
  <c r="H32" i="1"/>
  <c r="H25" i="1" l="1"/>
  <c r="E34" i="1" s="1"/>
  <c r="I34" i="1" s="1"/>
  <c r="H6" i="1"/>
  <c r="H17" i="1" l="1"/>
  <c r="E21" i="1" l="1"/>
  <c r="E22" i="1" s="1"/>
  <c r="F36" i="1" l="1"/>
  <c r="F3" i="3" s="1"/>
  <c r="G9" i="3" s="1"/>
  <c r="C11" i="3" s="1"/>
  <c r="C36" i="1" s="1"/>
  <c r="B4" i="2" s="1"/>
  <c r="I21" i="1"/>
  <c r="F40" i="1"/>
  <c r="F37" i="1" l="1"/>
  <c r="C6" i="3"/>
  <c r="C37" i="1"/>
  <c r="C39" i="1" s="1"/>
  <c r="H41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<sst xmlns="http://schemas.openxmlformats.org/spreadsheetml/2006/main" count="111" uniqueCount="96">
  <si>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</si>
  <si>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</si>
  <si>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</si>
  <si>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</si>
  <si>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</si>
  <si>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</si>
  <si>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</si>
  <si>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</si>
  <si>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</si>
  <si>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</si>
  <si>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</si>
  <si>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</si>
  <si>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</si>
  <si>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</si>
  <si>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</si>
  <si>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</si>
  <si>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</si>
  <si>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</si>
  <si>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</si>
  <si>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</si>
  <si>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</si>
  <si>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</si>
  <si>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</si>
  <si>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</si>
  <si>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</si>
  <si>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</si>
  <si>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</si>
  <si>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</si>
  <si>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</si>
  <si>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</si>
  <si>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</si>
  <si>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</si>
  <si>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</si>
  <si>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</si>
  <si>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</si>
  <si>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</si>
  <si>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</si>
  <si>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</si>
  <si>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</si>
  <si>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</si>
  <si>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</si>
  <si>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</si>
  <si>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</si>
  <si>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</si>
  <si>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</si>
  <si>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</si>
  <si>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</si>
  <si>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</si>
  <si>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</si>
  <si>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</si>
  <si>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</si>
  <si>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</si>
  <si>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</si>
  <si>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</si>
  <si>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</si>
  <si>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</si>
  <si>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</si>
  <si>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</si>
  <si>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</si>
  <si>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</si>
  <si>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</si>
  <si>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</si>
  <si>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</si>
  <si>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</si>
  <si>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</si>
  <si>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</si>
  <si>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</si>
  <si>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</si>
  <si>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</si>
  <si>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</si>
  <si>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</si>
  <si>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</si>
  <si>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건국대부동산학과</t>
    <phoneticPr fontId="1" type="noConversion"/>
  </si>
  <si>
    <t>MSI 지포스 GTX 1650 벤투스 XS OC V3 D6 4GB</t>
    <phoneticPr fontId="1" type="noConversion"/>
  </si>
  <si>
    <t>Western Digital WD BLUE 5400/256M (WD40EZAX, 4TB)</t>
    <phoneticPr fontId="1" type="noConversion"/>
  </si>
  <si>
    <t>앱코 NCORE 커넬 강화유리</t>
    <phoneticPr fontId="1" type="noConversion"/>
  </si>
  <si>
    <t>/</t>
    <phoneticPr fontId="1" type="noConversion"/>
  </si>
  <si>
    <t>LG전자 울트라와이드 34WQ500</t>
    <phoneticPr fontId="1" type="noConversion"/>
  </si>
  <si>
    <t>Microsoft Windows 11 Pro (DSP 64bit 한글)</t>
    <phoneticPr fontId="1" type="noConversion"/>
  </si>
  <si>
    <t>모니터</t>
    <phoneticPr fontId="1" type="noConversion"/>
  </si>
  <si>
    <t>DP TO HDMI 컨버터 (모니터에있는케이블활용)</t>
    <phoneticPr fontId="1" type="noConversion"/>
  </si>
  <si>
    <t>서비스</t>
    <phoneticPr fontId="1" type="noConversion"/>
  </si>
  <si>
    <t>게이밍 장패드 두꺼운걸로 서비스</t>
    <phoneticPr fontId="1" type="noConversion"/>
  </si>
  <si>
    <t>배송비지원 서비스</t>
    <phoneticPr fontId="1" type="noConversion"/>
  </si>
  <si>
    <t>삼성전자 DDR4-3200 (32GB)</t>
    <phoneticPr fontId="1" type="noConversion"/>
  </si>
  <si>
    <t xml:space="preserve"> ExtremeX FX600 80PLUS STANDARD 정격600W</t>
    <phoneticPr fontId="1" type="noConversion"/>
  </si>
  <si>
    <t>인텔 SOLIDIGM 670p M.2 NVMe (512GB)</t>
    <phoneticPr fontId="1" type="noConversion"/>
  </si>
  <si>
    <t>인텔 코어i5-12세대 12400F 6코어12쓰레드18MB</t>
    <phoneticPr fontId="1" type="noConversion"/>
  </si>
  <si>
    <t xml:space="preserve">GIGABYTE B760M DS3H D4 </t>
    <phoneticPr fontId="1" type="noConversion"/>
  </si>
  <si>
    <t>JONSBO CR-1000 EVO AUTO RGB (BLACK)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</si>
  <si>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</si>
  <si>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VAT포함</t>
    <phoneticPr fontId="1" type="noConversion"/>
  </si>
  <si>
    <t>/</t>
    <phoneticPr fontId="1" type="noConversion"/>
  </si>
  <si>
    <t xml:space="preserve">  café.naver.com/realcom7 
카페가입을 해주셔야 원격지원이 
   가능합니다.
</t>
    <phoneticPr fontId="1" type="noConversion"/>
  </si>
  <si>
    <t>EZ GSC-3201 가스스프링 싱글 모니터암 34거치+12KG 호환가능 60.500</t>
    <phoneticPr fontId="1" type="noConversion"/>
  </si>
  <si>
    <t>4월25일날 납품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</si>
</sst>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76" fontId="9" fillId="12" borderId="2" xfId="0" applyNumberFormat="1" applyFont="1" applyFill="1" applyBorder="1" applyAlignment="1">
      <alignment horizontal="center" vertical="center"/>
    </xf>
    <xf numFmtId="176" fontId="9" fillId="12" borderId="3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9" fillId="12" borderId="4" xfId="0" applyNumberFormat="1" applyFont="1" applyFill="1" applyBorder="1" applyAlignment="1">
      <alignment horizontal="center" vertical="center"/>
    </xf>
    <xf numFmtId="176" fontId="9" fillId="12" borderId="6" xfId="0" applyNumberFormat="1" applyFont="1" applyFill="1" applyBorder="1" applyAlignment="1">
      <alignment horizontal="center" vertical="center"/>
    </xf>
    <xf numFmtId="176" fontId="9" fillId="12" borderId="7" xfId="0" applyNumberFormat="1" applyFont="1" applyFill="1" applyBorder="1" applyAlignment="1">
      <alignment horizontal="center" vertical="center"/>
    </xf>
    <xf numFmtId="176" fontId="9" fillId="12" borderId="8" xfId="0" applyNumberFormat="1" applyFont="1" applyFill="1" applyBorder="1" applyAlignment="1">
      <alignment horizontal="center" vertical="center"/>
    </xf>
    <xf numFmtId="176" fontId="9" fillId="12" borderId="9" xfId="0" applyNumberFormat="1" applyFont="1" applyFill="1" applyBorder="1" applyAlignment="1">
      <alignment horizontal="center" vertical="center"/>
    </xf>
    <xf numFmtId="176" fontId="9" fillId="12" borderId="11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showWhiteSpace="0" view="pageLayout" topLeftCell="A11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17.25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10" ht="27.75" customHeight="1">
      <c r="A1" s="22" t="s">
        <v>40</v>
      </c>
      <c r="B1" s="18" t="s">
        <v>72</v>
      </c>
      <c r="C1" s="40" t="s">
        <v>60</v>
      </c>
      <c r="D1" s="41"/>
      <c r="E1" s="128"/>
      <c r="F1" s="129"/>
      <c r="G1" s="129"/>
      <c r="H1" s="129"/>
      <c r="I1" s="129"/>
      <c r="J1" s="130"/>
    </row>
    <row r="2" spans="1:10" ht="22.5" customHeight="1">
      <c r="A2" s="14" t="s">
        <v>34</v>
      </c>
      <c r="B2" s="28"/>
      <c r="C2" s="42"/>
      <c r="D2" s="43"/>
      <c r="E2" s="131"/>
      <c r="F2" s="126"/>
      <c r="G2" s="126"/>
      <c r="H2" s="126"/>
      <c r="I2" s="126"/>
      <c r="J2" s="132"/>
    </row>
    <row r="3" spans="1:10" ht="22.5" customHeight="1">
      <c r="A3" s="14" t="s">
        <v>35</v>
      </c>
      <c r="B3" s="15">
        <f ca="1">TODAY()</f>
        <v>45404</v>
      </c>
      <c r="C3" s="14" t="s">
        <v>36</v>
      </c>
      <c r="D3" s="17"/>
      <c r="E3" s="131"/>
      <c r="F3" s="126"/>
      <c r="G3" s="126"/>
      <c r="H3" s="126"/>
      <c r="I3" s="126"/>
      <c r="J3" s="132"/>
    </row>
    <row r="4" spans="1:10" ht="22.5" customHeight="1">
      <c r="A4" s="13" t="s">
        <v>33</v>
      </c>
      <c r="B4" s="46" t="s">
        <v>95</v>
      </c>
      <c r="C4" s="46"/>
      <c r="D4" s="47"/>
      <c r="E4" s="133"/>
      <c r="F4" s="134"/>
      <c r="G4" s="134"/>
      <c r="H4" s="134"/>
      <c r="I4" s="134"/>
      <c r="J4" s="135"/>
    </row>
    <row r="5" spans="1:10">
      <c r="A5" s="44" t="s">
        <v>0</v>
      </c>
      <c r="B5" s="45"/>
      <c r="C5" s="44" t="s">
        <v>5</v>
      </c>
      <c r="D5" s="45"/>
      <c r="E5" s="38" t="s">
        <v>1</v>
      </c>
      <c r="F5" s="38"/>
      <c r="G5" s="38"/>
      <c r="H5" s="38" t="s">
        <v>4</v>
      </c>
      <c r="I5" s="136" t="s">
        <v>91</v>
      </c>
      <c r="J5" s="137"/>
    </row>
    <row r="6" spans="1:10" ht="24" customHeight="1">
      <c r="A6" s="96" t="s">
        <v>90</v>
      </c>
      <c r="B6" s="97"/>
      <c r="C6" s="57" t="s">
        <v>87</v>
      </c>
      <c r="D6" s="58"/>
      <c r="E6" s="2" t="s">
        <v>6</v>
      </c>
      <c r="F6" s="5">
        <v>190000</v>
      </c>
      <c r="G6" s="2">
        <v>1</v>
      </c>
      <c r="H6" s="5">
        <f>F6*G6</f>
        <v>190000</v>
      </c>
      <c r="I6" s="138">
        <f>H6*1.1</f>
        <v>209000.00000000003</v>
      </c>
      <c r="J6" s="139"/>
    </row>
    <row r="7" spans="1:10" ht="24" customHeight="1">
      <c r="A7" s="98"/>
      <c r="B7" s="99"/>
      <c r="C7" s="57" t="s">
        <v>89</v>
      </c>
      <c r="D7" s="58"/>
      <c r="E7" s="21" t="s">
        <v>11</v>
      </c>
      <c r="F7" s="5">
        <v>25000</v>
      </c>
      <c r="G7" s="2">
        <v>1</v>
      </c>
      <c r="H7" s="5">
        <f t="shared" ref="H7:H20" si="0">F7*G7</f>
        <v>25000</v>
      </c>
      <c r="I7" s="138">
        <f t="shared" ref="I7:I20" si="1">H7*1.1</f>
        <v>27500.000000000004</v>
      </c>
      <c r="J7" s="139"/>
    </row>
    <row r="8" spans="1:10" ht="25.5" customHeight="1">
      <c r="A8" s="98"/>
      <c r="B8" s="99"/>
      <c r="C8" s="94" t="s">
        <v>88</v>
      </c>
      <c r="D8" s="95"/>
      <c r="E8" s="2" t="s">
        <v>7</v>
      </c>
      <c r="F8" s="5">
        <v>145000</v>
      </c>
      <c r="G8" s="2">
        <v>1</v>
      </c>
      <c r="H8" s="5">
        <f t="shared" si="0"/>
        <v>145000</v>
      </c>
      <c r="I8" s="138">
        <f t="shared" si="1"/>
        <v>159500</v>
      </c>
      <c r="J8" s="139"/>
    </row>
    <row r="9" spans="1:10" ht="37.5" customHeight="1">
      <c r="A9" s="98"/>
      <c r="B9" s="99"/>
      <c r="C9" s="57" t="s">
        <v>84</v>
      </c>
      <c r="D9" s="58"/>
      <c r="E9" s="2" t="s">
        <v>8</v>
      </c>
      <c r="F9" s="5">
        <v>110000</v>
      </c>
      <c r="G9" s="2">
        <v>2</v>
      </c>
      <c r="H9" s="5">
        <f t="shared" si="0"/>
        <v>220000</v>
      </c>
      <c r="I9" s="138">
        <f t="shared" si="1"/>
        <v>242000.00000000003</v>
      </c>
      <c r="J9" s="139"/>
    </row>
    <row r="10" spans="1:10" ht="24" customHeight="1">
      <c r="A10" s="98"/>
      <c r="B10" s="99"/>
      <c r="C10" s="57" t="s">
        <v>73</v>
      </c>
      <c r="D10" s="58"/>
      <c r="E10" s="2" t="s">
        <v>9</v>
      </c>
      <c r="F10" s="5">
        <v>210000</v>
      </c>
      <c r="G10" s="2">
        <v>1</v>
      </c>
      <c r="H10" s="5">
        <f t="shared" si="0"/>
        <v>210000</v>
      </c>
      <c r="I10" s="138">
        <f t="shared" si="1"/>
        <v>231000.00000000003</v>
      </c>
      <c r="J10" s="139"/>
    </row>
    <row r="11" spans="1:10" ht="24" customHeight="1">
      <c r="A11" s="98"/>
      <c r="B11" s="99"/>
      <c r="C11" s="59"/>
      <c r="D11" s="60"/>
      <c r="E11" s="2" t="s">
        <v>44</v>
      </c>
      <c r="F11" s="5"/>
      <c r="G11" s="2"/>
      <c r="H11" s="5">
        <f t="shared" si="0"/>
        <v>0</v>
      </c>
      <c r="I11" s="138">
        <f t="shared" si="1"/>
        <v>0</v>
      </c>
      <c r="J11" s="139"/>
    </row>
    <row r="12" spans="1:10" ht="24" customHeight="1">
      <c r="A12" s="98"/>
      <c r="B12" s="99"/>
      <c r="C12" s="61" t="s">
        <v>86</v>
      </c>
      <c r="D12" s="62"/>
      <c r="E12" s="2" t="s">
        <v>10</v>
      </c>
      <c r="F12" s="5">
        <v>55000</v>
      </c>
      <c r="G12" s="2">
        <v>1</v>
      </c>
      <c r="H12" s="5">
        <f t="shared" si="0"/>
        <v>55000</v>
      </c>
      <c r="I12" s="138">
        <f t="shared" si="1"/>
        <v>60500.000000000007</v>
      </c>
      <c r="J12" s="139"/>
    </row>
    <row r="13" spans="1:10" ht="31.5" customHeight="1">
      <c r="A13" s="98"/>
      <c r="B13" s="99"/>
      <c r="C13" s="51" t="s">
        <v>74</v>
      </c>
      <c r="D13" s="52"/>
      <c r="E13" s="2" t="s">
        <v>62</v>
      </c>
      <c r="F13" s="5">
        <v>120000</v>
      </c>
      <c r="G13" s="2">
        <v>2</v>
      </c>
      <c r="H13" s="5">
        <f t="shared" si="0"/>
        <v>240000</v>
      </c>
      <c r="I13" s="138">
        <f t="shared" si="1"/>
        <v>264000</v>
      </c>
      <c r="J13" s="139"/>
    </row>
    <row r="14" spans="1:10" ht="29.25" customHeight="1">
      <c r="A14" s="98"/>
      <c r="B14" s="99"/>
      <c r="C14" s="51" t="s">
        <v>75</v>
      </c>
      <c r="D14" s="52"/>
      <c r="E14" s="2" t="s">
        <v>63</v>
      </c>
      <c r="F14" s="5">
        <v>35000</v>
      </c>
      <c r="G14" s="2">
        <v>1</v>
      </c>
      <c r="H14" s="5">
        <f t="shared" si="0"/>
        <v>35000</v>
      </c>
      <c r="I14" s="138">
        <f t="shared" si="1"/>
        <v>38500</v>
      </c>
      <c r="J14" s="139"/>
    </row>
    <row r="15" spans="1:10" ht="24" customHeight="1">
      <c r="A15" s="98"/>
      <c r="B15" s="99"/>
      <c r="C15" s="51" t="s">
        <v>85</v>
      </c>
      <c r="D15" s="52"/>
      <c r="E15" s="2" t="s">
        <v>64</v>
      </c>
      <c r="F15" s="5">
        <v>45000</v>
      </c>
      <c r="G15" s="2">
        <v>1</v>
      </c>
      <c r="H15" s="5">
        <f t="shared" si="0"/>
        <v>45000</v>
      </c>
      <c r="I15" s="138">
        <f t="shared" si="1"/>
        <v>49500.000000000007</v>
      </c>
      <c r="J15" s="139"/>
    </row>
    <row r="16" spans="1:10" ht="24" customHeight="1">
      <c r="A16" s="98"/>
      <c r="B16" s="99"/>
      <c r="C16" s="53" t="s">
        <v>76</v>
      </c>
      <c r="D16" s="54"/>
      <c r="E16" s="2" t="s">
        <v>65</v>
      </c>
      <c r="F16" s="5"/>
      <c r="G16" s="2"/>
      <c r="H16" s="5">
        <f t="shared" si="0"/>
        <v>0</v>
      </c>
      <c r="I16" s="138">
        <f t="shared" si="1"/>
        <v>0</v>
      </c>
      <c r="J16" s="139"/>
    </row>
    <row r="17" spans="1:10">
      <c r="A17" s="98"/>
      <c r="B17" s="99"/>
      <c r="C17" s="63" t="s">
        <v>67</v>
      </c>
      <c r="D17" s="64"/>
      <c r="E17" s="3" t="s">
        <v>66</v>
      </c>
      <c r="F17" s="6">
        <v>80000</v>
      </c>
      <c r="G17" s="3">
        <v>1</v>
      </c>
      <c r="H17" s="5">
        <f t="shared" si="0"/>
        <v>80000</v>
      </c>
      <c r="I17" s="138">
        <f t="shared" si="1"/>
        <v>88000</v>
      </c>
      <c r="J17" s="139"/>
    </row>
    <row r="18" spans="1:10">
      <c r="A18" s="98"/>
      <c r="B18" s="99"/>
      <c r="C18" s="106" t="s">
        <v>71</v>
      </c>
      <c r="D18" s="64"/>
      <c r="E18" s="3" t="s">
        <v>69</v>
      </c>
      <c r="F18" s="6"/>
      <c r="G18" s="3"/>
      <c r="H18" s="5">
        <f t="shared" si="0"/>
        <v>0</v>
      </c>
      <c r="I18" s="138">
        <f t="shared" si="1"/>
        <v>0</v>
      </c>
      <c r="J18" s="139"/>
    </row>
    <row r="19" spans="1:10">
      <c r="A19" s="98"/>
      <c r="B19" s="99"/>
      <c r="C19" s="55" t="s">
        <v>68</v>
      </c>
      <c r="D19" s="56"/>
      <c r="E19" s="2" t="s">
        <v>70</v>
      </c>
      <c r="F19" s="6"/>
      <c r="G19" s="3"/>
      <c r="H19" s="5">
        <f t="shared" si="0"/>
        <v>0</v>
      </c>
      <c r="I19" s="138">
        <f t="shared" si="1"/>
        <v>0</v>
      </c>
      <c r="J19" s="139"/>
    </row>
    <row r="20" spans="1:10">
      <c r="A20" s="98"/>
      <c r="B20" s="99"/>
      <c r="C20" s="49" t="s">
        <v>78</v>
      </c>
      <c r="D20" s="50"/>
      <c r="E20" s="3" t="s">
        <v>69</v>
      </c>
      <c r="F20" s="6">
        <v>210000</v>
      </c>
      <c r="G20" s="3">
        <v>1</v>
      </c>
      <c r="H20" s="5">
        <f t="shared" si="0"/>
        <v>210000</v>
      </c>
      <c r="I20" s="138">
        <f t="shared" si="1"/>
        <v>231000.00000000003</v>
      </c>
      <c r="J20" s="139"/>
    </row>
    <row r="21" spans="1:10" ht="12.75" customHeight="1">
      <c r="A21" s="100"/>
      <c r="B21" s="101"/>
      <c r="C21" s="48" t="s">
        <v>12</v>
      </c>
      <c r="D21" s="48"/>
      <c r="E21" s="109">
        <f>SUM(H6:H20)</f>
        <v>1455000</v>
      </c>
      <c r="F21" s="109"/>
      <c r="G21" s="23">
        <v>1</v>
      </c>
      <c r="H21" s="93" t="s">
        <v>14</v>
      </c>
      <c r="I21" s="142">
        <f>E22*1.1</f>
        <v>1600500.0000000002</v>
      </c>
      <c r="J21" s="143"/>
    </row>
    <row r="22" spans="1:10" ht="12.75" customHeight="1">
      <c r="A22" s="102"/>
      <c r="B22" s="103"/>
      <c r="C22" s="48"/>
      <c r="D22" s="48"/>
      <c r="E22" s="109">
        <f>E21*G21</f>
        <v>1455000</v>
      </c>
      <c r="F22" s="109"/>
      <c r="G22" s="109"/>
      <c r="H22" s="93"/>
      <c r="I22" s="144"/>
      <c r="J22" s="145"/>
    </row>
    <row r="23" spans="1:10" ht="12.75" customHeight="1">
      <c r="A23" s="102"/>
      <c r="B23" s="103"/>
      <c r="C23" s="48"/>
      <c r="D23" s="48"/>
      <c r="E23" s="109"/>
      <c r="F23" s="109"/>
      <c r="G23" s="109"/>
      <c r="H23" s="93"/>
      <c r="I23" s="146"/>
      <c r="J23" s="147"/>
    </row>
    <row r="24" spans="1:10" ht="17.25" customHeight="1">
      <c r="A24" s="102"/>
      <c r="B24" s="103"/>
      <c r="C24" s="107" t="s">
        <v>17</v>
      </c>
      <c r="D24" s="108"/>
      <c r="E24" s="16" t="s">
        <v>1</v>
      </c>
      <c r="F24" s="16" t="s">
        <v>2</v>
      </c>
      <c r="G24" s="16" t="s">
        <v>3</v>
      </c>
      <c r="H24" s="16"/>
      <c r="I24" s="148"/>
      <c r="J24" s="149"/>
    </row>
    <row r="25" spans="1:10" ht="27" customHeight="1">
      <c r="A25" s="104"/>
      <c r="B25" s="105"/>
      <c r="C25" s="51" t="s">
        <v>77</v>
      </c>
      <c r="D25" s="52"/>
      <c r="E25" s="4" t="s">
        <v>79</v>
      </c>
      <c r="F25" s="5">
        <v>395000</v>
      </c>
      <c r="G25" s="2">
        <v>1</v>
      </c>
      <c r="H25" s="5">
        <f>F25*G25</f>
        <v>395000</v>
      </c>
      <c r="I25" s="138">
        <f>H25*1.1</f>
        <v>434500.00000000006</v>
      </c>
      <c r="J25" s="139"/>
    </row>
    <row r="26" spans="1:10" ht="25.15" customHeight="1">
      <c r="A26" s="65" t="s">
        <v>93</v>
      </c>
      <c r="B26" s="66"/>
      <c r="C26" s="39" t="s">
        <v>94</v>
      </c>
      <c r="D26" s="39"/>
      <c r="E26" s="4" t="s">
        <v>92</v>
      </c>
      <c r="F26" s="5"/>
      <c r="G26" s="2"/>
      <c r="H26" s="5">
        <f>F26*G26</f>
        <v>0</v>
      </c>
      <c r="I26" s="138">
        <f t="shared" ref="I26:I33" si="2">H26*1.1</f>
        <v>0</v>
      </c>
      <c r="J26" s="139"/>
    </row>
    <row r="27" spans="1:10">
      <c r="A27" s="67"/>
      <c r="B27" s="68"/>
      <c r="C27" s="39" t="s">
        <v>80</v>
      </c>
      <c r="D27" s="39"/>
      <c r="E27" s="4" t="s">
        <v>81</v>
      </c>
      <c r="F27" s="5">
        <v>0</v>
      </c>
      <c r="G27" s="2">
        <v>1</v>
      </c>
      <c r="H27" s="5">
        <f t="shared" ref="H27:H33" si="3">F27*G27</f>
        <v>0</v>
      </c>
      <c r="I27" s="138">
        <f t="shared" si="2"/>
        <v>0</v>
      </c>
      <c r="J27" s="139"/>
    </row>
    <row r="28" spans="1:10">
      <c r="A28" s="67"/>
      <c r="B28" s="68"/>
      <c r="C28" s="39" t="s">
        <v>82</v>
      </c>
      <c r="D28" s="39"/>
      <c r="E28" s="4" t="s">
        <v>81</v>
      </c>
      <c r="F28" s="5">
        <v>0</v>
      </c>
      <c r="G28" s="2">
        <v>1</v>
      </c>
      <c r="H28" s="5">
        <f t="shared" si="3"/>
        <v>0</v>
      </c>
      <c r="I28" s="138">
        <f t="shared" si="2"/>
        <v>0</v>
      </c>
      <c r="J28" s="139"/>
    </row>
    <row r="29" spans="1:10">
      <c r="A29" s="67"/>
      <c r="B29" s="68"/>
      <c r="C29" s="39" t="s">
        <v>83</v>
      </c>
      <c r="D29" s="39"/>
      <c r="E29" s="4" t="s">
        <v>81</v>
      </c>
      <c r="F29" s="5">
        <v>0</v>
      </c>
      <c r="G29" s="2">
        <v>1</v>
      </c>
      <c r="H29" s="5">
        <f t="shared" si="3"/>
        <v>0</v>
      </c>
      <c r="I29" s="138">
        <f t="shared" si="2"/>
        <v>0</v>
      </c>
      <c r="J29" s="139"/>
    </row>
    <row r="30" spans="1:10">
      <c r="A30" s="67"/>
      <c r="B30" s="68"/>
      <c r="C30" s="39"/>
      <c r="D30" s="39"/>
      <c r="E30" s="4"/>
      <c r="F30" s="5"/>
      <c r="G30" s="2"/>
      <c r="H30" s="5">
        <f t="shared" si="3"/>
        <v>0</v>
      </c>
      <c r="I30" s="138">
        <f t="shared" si="2"/>
        <v>0</v>
      </c>
      <c r="J30" s="139"/>
    </row>
    <row r="31" spans="1:10">
      <c r="A31" s="67"/>
      <c r="B31" s="68"/>
      <c r="C31" s="39"/>
      <c r="D31" s="39"/>
      <c r="E31" s="35"/>
      <c r="F31" s="36"/>
      <c r="G31" s="37"/>
      <c r="H31" s="36">
        <f t="shared" si="3"/>
        <v>0</v>
      </c>
      <c r="I31" s="138">
        <f t="shared" si="2"/>
        <v>0</v>
      </c>
      <c r="J31" s="139"/>
    </row>
    <row r="32" spans="1:10" ht="16.5" hidden="1" customHeight="1">
      <c r="A32" s="67"/>
      <c r="B32" s="68"/>
      <c r="C32" s="91"/>
      <c r="D32" s="92"/>
      <c r="E32" s="4"/>
      <c r="F32" s="5"/>
      <c r="G32" s="2"/>
      <c r="H32" s="5">
        <f t="shared" si="3"/>
        <v>0</v>
      </c>
      <c r="I32" s="138">
        <f t="shared" si="2"/>
        <v>0</v>
      </c>
      <c r="J32" s="139"/>
    </row>
    <row r="33" spans="1:10" ht="16.5" hidden="1" customHeight="1">
      <c r="A33" s="69"/>
      <c r="B33" s="70"/>
      <c r="C33" s="91"/>
      <c r="D33" s="92"/>
      <c r="E33" s="4"/>
      <c r="F33" s="5"/>
      <c r="G33" s="2"/>
      <c r="H33" s="5">
        <f t="shared" si="3"/>
        <v>0</v>
      </c>
      <c r="I33" s="138">
        <f t="shared" si="2"/>
        <v>0</v>
      </c>
      <c r="J33" s="139"/>
    </row>
    <row r="34" spans="1:10" ht="13.5" customHeight="1">
      <c r="A34" s="71" t="s">
        <v>24</v>
      </c>
      <c r="B34" s="72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87">
        <f>SUM(H25:H33)</f>
        <v>395000</v>
      </c>
      <c r="F34" s="88"/>
      <c r="G34" s="88"/>
      <c r="H34" s="117" t="s">
        <v>14</v>
      </c>
      <c r="I34" s="142">
        <f>E34*1.1</f>
        <v>434500.00000000006</v>
      </c>
      <c r="J34" s="143"/>
    </row>
    <row r="35" spans="1:10" ht="14.25" customHeight="1">
      <c r="A35" s="73"/>
      <c r="B35" s="74"/>
      <c r="C35" s="85"/>
      <c r="D35" s="86"/>
      <c r="E35" s="89"/>
      <c r="F35" s="90"/>
      <c r="G35" s="90"/>
      <c r="H35" s="118"/>
      <c r="I35" s="146"/>
      <c r="J35" s="147"/>
    </row>
    <row r="36" spans="1:10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7" t="s">
        <v>4</v>
      </c>
      <c r="F36" s="121">
        <f>SUM(E22,E34)</f>
        <v>1850000</v>
      </c>
      <c r="G36" s="121"/>
      <c r="H36" s="8" t="s">
        <v>14</v>
      </c>
      <c r="I36" s="140"/>
      <c r="J36" s="141"/>
    </row>
    <row r="37" spans="1:10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7" t="s">
        <v>15</v>
      </c>
      <c r="F37" s="119">
        <f>F36*1.1-F36</f>
        <v>185000.00000000023</v>
      </c>
      <c r="G37" s="120"/>
      <c r="H37" s="9"/>
      <c r="I37" s="140"/>
      <c r="J37" s="141"/>
    </row>
    <row r="38" spans="1:10" ht="17.25" customHeight="1">
      <c r="A38" s="75" t="s">
        <v>22</v>
      </c>
      <c r="B38" s="76"/>
      <c r="C38" s="111"/>
      <c r="D38" s="112"/>
      <c r="E38" s="7" t="s">
        <v>21</v>
      </c>
      <c r="F38" s="77" t="s">
        <v>59</v>
      </c>
      <c r="G38" s="78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40"/>
      <c r="J38" s="141"/>
    </row>
    <row r="39" spans="1:10" ht="19.5" customHeight="1">
      <c r="A39" s="71" t="s">
        <v>23</v>
      </c>
      <c r="B39" s="72"/>
      <c r="C39" s="113">
        <f>SUM(C36:C37)-C38</f>
        <v>0</v>
      </c>
      <c r="D39" s="114"/>
      <c r="E39" s="20" t="s">
        <v>61</v>
      </c>
      <c r="F39" s="123"/>
      <c r="G39" s="124"/>
      <c r="H39" s="125"/>
      <c r="I39" s="140"/>
      <c r="J39" s="141"/>
    </row>
    <row r="40" spans="1:10" ht="20.25" customHeight="1">
      <c r="A40" s="73"/>
      <c r="B40" s="74"/>
      <c r="C40" s="115"/>
      <c r="D40" s="116"/>
      <c r="E40" s="24" t="s">
        <v>16</v>
      </c>
      <c r="F40" s="122">
        <f>IF(F38="현금(이체X)",F36,IF(F38="웹결제",ROUND(Sheet2!B7,-4),IF(F38="이체 및 현금영수증",F36+F36*10%,IF(F38="이체 및 세금계산서",F36+F36*10%,IF(F38="이체 및 세금계산서",F36+F36*10%,)))))-F39</f>
        <v>2035000</v>
      </c>
      <c r="G40" s="122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40"/>
      <c r="J40" s="141"/>
    </row>
    <row r="41" spans="1:10" hidden="1">
      <c r="C41" s="1"/>
      <c r="D41" s="1"/>
      <c r="E41" s="1"/>
      <c r="F41" s="127" t="s">
        <v>43</v>
      </c>
      <c r="G41" s="127"/>
      <c r="H41" s="26">
        <f>F40-(F37+F36)</f>
        <v>0</v>
      </c>
      <c r="I41" s="1"/>
    </row>
    <row r="42" spans="1:10" ht="16.5" customHeight="1">
      <c r="B42" s="34"/>
      <c r="C42" s="1"/>
      <c r="D42" s="1"/>
      <c r="E42" s="110"/>
      <c r="F42" s="110"/>
      <c r="G42" s="110"/>
      <c r="H42" s="110"/>
      <c r="I42" s="1"/>
    </row>
    <row r="43" spans="1:10">
      <c r="A43" s="126"/>
      <c r="B43" s="126"/>
      <c r="C43" s="1"/>
      <c r="D43" s="1"/>
      <c r="E43" s="110"/>
      <c r="F43" s="110"/>
      <c r="G43" s="110"/>
      <c r="H43" s="110"/>
      <c r="I43" s="1"/>
    </row>
    <row r="44" spans="1:10">
      <c r="C44" s="1"/>
      <c r="D44" s="1"/>
      <c r="E44" s="110"/>
      <c r="F44" s="110"/>
      <c r="G44" s="110"/>
      <c r="H44" s="110"/>
      <c r="I44" s="1"/>
    </row>
    <row r="45" spans="1:10">
      <c r="C45" s="1"/>
      <c r="D45" s="1"/>
      <c r="E45" s="1"/>
      <c r="F45" s="1"/>
      <c r="G45" s="1"/>
      <c r="H45" s="1"/>
      <c r="I45" s="1"/>
    </row>
    <row r="47" spans="1:10">
      <c r="C47" s="1"/>
    </row>
  </sheetData>
  <sheetProtection formatCells="0" selectLockedCells="1" selectUnlockedCells="1"/>
  <mergeCells count="90">
    <mergeCell ref="I39:J39"/>
    <mergeCell ref="I40:J40"/>
    <mergeCell ref="I21:J23"/>
    <mergeCell ref="I34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14:J14"/>
    <mergeCell ref="I15:J15"/>
    <mergeCell ref="I16:J16"/>
    <mergeCell ref="I17:J17"/>
    <mergeCell ref="I18:J18"/>
    <mergeCell ref="I9:J9"/>
    <mergeCell ref="I10:J10"/>
    <mergeCell ref="I11:J11"/>
    <mergeCell ref="I12:J12"/>
    <mergeCell ref="I13:J13"/>
    <mergeCell ref="E1:J4"/>
    <mergeCell ref="I5:J5"/>
    <mergeCell ref="I6:J6"/>
    <mergeCell ref="I7:J7"/>
    <mergeCell ref="I8:J8"/>
    <mergeCell ref="E42:H44"/>
    <mergeCell ref="A39:B40"/>
    <mergeCell ref="C38:D38"/>
    <mergeCell ref="C39:D40"/>
    <mergeCell ref="H34:H35"/>
    <mergeCell ref="F37:G37"/>
    <mergeCell ref="F36:G36"/>
    <mergeCell ref="F40:G40"/>
    <mergeCell ref="F39:H39"/>
    <mergeCell ref="A38:B38"/>
    <mergeCell ref="A43:B43"/>
    <mergeCell ref="F41:G41"/>
    <mergeCell ref="H21:H23"/>
    <mergeCell ref="A5:B5"/>
    <mergeCell ref="C6:D6"/>
    <mergeCell ref="C7:D7"/>
    <mergeCell ref="C8:D8"/>
    <mergeCell ref="C9:D9"/>
    <mergeCell ref="A6:B20"/>
    <mergeCell ref="A21:B25"/>
    <mergeCell ref="C18:D18"/>
    <mergeCell ref="C24:D24"/>
    <mergeCell ref="C25:D25"/>
    <mergeCell ref="E21:F21"/>
    <mergeCell ref="E22:G23"/>
    <mergeCell ref="C33:D33"/>
    <mergeCell ref="C32:D32"/>
    <mergeCell ref="C26:D26"/>
    <mergeCell ref="C27:D27"/>
    <mergeCell ref="C28:D28"/>
    <mergeCell ref="C29:D29"/>
    <mergeCell ref="C30:D30"/>
    <mergeCell ref="A34:B35"/>
    <mergeCell ref="A36:B36"/>
    <mergeCell ref="A37:B37"/>
    <mergeCell ref="F38:G38"/>
    <mergeCell ref="C37:D37"/>
    <mergeCell ref="C36:D36"/>
    <mergeCell ref="C34:D35"/>
    <mergeCell ref="E34:G35"/>
    <mergeCell ref="C31:D3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A26:B33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6" t="s">
        <v>54</v>
      </c>
      <c r="B3" s="126"/>
      <c r="C3" s="126"/>
      <c r="E3" t="s">
        <v>47</v>
      </c>
      <c r="F3">
        <f>Sheet1!F36</f>
        <v>1850000</v>
      </c>
    </row>
    <row r="4" spans="1:7">
      <c r="A4" t="s">
        <v>53</v>
      </c>
      <c r="B4" s="29" t="s">
        <v>51</v>
      </c>
      <c r="C4" s="31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2">
        <f>(F3-C4)*C5</f>
        <v>1485000.0000000002</v>
      </c>
      <c r="D6" t="s">
        <v>50</v>
      </c>
    </row>
    <row r="8" spans="1:7">
      <c r="A8" s="126" t="s">
        <v>55</v>
      </c>
      <c r="B8" s="126"/>
      <c r="C8" s="126"/>
    </row>
    <row r="9" spans="1:7">
      <c r="A9" t="s">
        <v>53</v>
      </c>
      <c r="B9" s="30" t="s">
        <v>52</v>
      </c>
      <c r="C9" s="33"/>
      <c r="D9" t="s">
        <v>48</v>
      </c>
      <c r="G9" s="32">
        <f>((F3*C10)-C9)/C10</f>
        <v>1850000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2">
        <f>ROUND(G9,-3)</f>
        <v>1850000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1" t="s">
        <v>30</v>
      </c>
      <c r="E1" s="11" t="s">
        <v>30</v>
      </c>
    </row>
    <row r="2" spans="1:5">
      <c r="A2" t="s">
        <v>41</v>
      </c>
      <c r="B2" t="s">
        <v>14</v>
      </c>
      <c r="C2" s="19" t="s">
        <v>58</v>
      </c>
      <c r="D2" t="s">
        <v>29</v>
      </c>
    </row>
    <row r="3" spans="1:5">
      <c r="A3" t="s">
        <v>19</v>
      </c>
      <c r="B3" t="s">
        <v>25</v>
      </c>
      <c r="C3" s="19" t="s">
        <v>57</v>
      </c>
      <c r="D3" s="12" t="s">
        <v>31</v>
      </c>
    </row>
    <row r="4" spans="1:5">
      <c r="A4" t="s">
        <v>20</v>
      </c>
      <c r="B4" s="10">
        <f>Sheet1!F36-(Sheet1!C36)</f>
        <v>1850000</v>
      </c>
    </row>
    <row r="5" spans="1:5">
      <c r="A5" t="s">
        <v>56</v>
      </c>
      <c r="B5" s="10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0">
        <v>60000</v>
      </c>
    </row>
    <row r="9" spans="1:5">
      <c r="A9" t="s">
        <v>39</v>
      </c>
      <c r="B9" s="10">
        <v>70000</v>
      </c>
    </row>
    <row r="10" spans="1:5">
      <c r="A10" t="s">
        <v>37</v>
      </c>
      <c r="B10" s="10">
        <v>80000</v>
      </c>
    </row>
    <row r="11" spans="1:5">
      <c r="A11" t="s">
        <v>38</v>
      </c>
      <c r="B11" s="10">
        <v>100000</v>
      </c>
    </row>
    <row r="12" spans="1:5">
      <c r="B12" s="10">
        <v>151200</v>
      </c>
    </row>
    <row r="13" spans="1:5">
      <c r="B13" s="10">
        <v>188000</v>
      </c>
    </row>
    <row r="14" spans="1:5">
      <c r="B14" s="10">
        <v>194290</v>
      </c>
    </row>
    <row r="15" spans="1:5">
      <c r="B15" s="10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2024-04-22T05:30:42Z</cp:lastPrinted>
  <dcterms:created xsi:type="dcterms:W3CDTF">2019-03-28T03:58:09Z</dcterms:created>
  <dcterms:modified xsi:type="dcterms:W3CDTF">2024-04-22T10:48:59Z</dcterms:modified>
</cp:coreProperties>
</file>