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0" documentId="8_{6FF4816C-869B-4E11-BCF6-BEE9587824C4}" xr6:coauthVersionLast="47" xr6:coauthVersionMax="47" xr10:uidLastSave="{EA65DD4C-74B1-407B-9CB7-2BE7CBAF1447}"/>
  <bookViews>
    <workbookView xWindow="1770" yWindow="810" windowWidth="16560" windowHeight="14445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<sst xmlns="http://schemas.openxmlformats.org/spreadsheetml/2006/main" count="102" uniqueCount="90">
  <si>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</si>
  <si>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</si>
  <si>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</si>
  <si>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</si>
  <si>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</si>
  <si>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</si>
  <si>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</si>
  <si>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</si>
  <si>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</si>
  <si>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</si>
  <si>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</si>
  <si>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</si>
  <si>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</si>
  <si>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</si>
  <si>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</si>
  <si>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</si>
  <si>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</si>
  <si>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</si>
  <si>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</si>
  <si>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</si>
  <si>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</si>
  <si>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</si>
  <si>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</si>
  <si>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</si>
  <si>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</si>
  <si>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</si>
  <si>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</si>
  <si>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</si>
  <si>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</si>
  <si>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</si>
  <si>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</si>
  <si>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</si>
  <si>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</si>
  <si>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</si>
  <si>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</si>
  <si>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</si>
  <si>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</si>
  <si>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</si>
  <si>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</si>
  <si>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</si>
  <si>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</si>
  <si>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</si>
  <si>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</si>
  <si>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</si>
  <si>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</si>
  <si>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</si>
  <si>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</si>
  <si>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</si>
  <si>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</si>
  <si>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</si>
  <si>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</si>
  <si>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</si>
  <si>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</si>
  <si>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</si>
  <si>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</si>
  <si>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</si>
  <si>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</si>
  <si>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</si>
  <si>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</si>
  <si>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</si>
  <si>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</si>
  <si>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</si>
  <si>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</si>
  <si>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</si>
  <si>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</si>
  <si>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</si>
  <si>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</si>
  <si>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</si>
  <si>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</si>
  <si>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</si>
  <si>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</si>
  <si>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</si>
  <si>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</si>
  <si>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</si>
  <si>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</si>
  <si>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인텔 SOLIDIGM 670p M.2 NVMe (512GB)</t>
    <phoneticPr fontId="1" type="noConversion"/>
  </si>
  <si>
    <t>인텔 코어i5-12세대 12400 6코어12쓰레드18MB</t>
    <phoneticPr fontId="1" type="noConversion"/>
  </si>
  <si>
    <t>MSI PRO H610M-E DDR4</t>
    <phoneticPr fontId="1" type="noConversion"/>
  </si>
  <si>
    <t>인텔정품쿨러</t>
    <phoneticPr fontId="1" type="noConversion"/>
  </si>
  <si>
    <t>삼성전자 DDR4-3200 (16GB)</t>
    <phoneticPr fontId="1" type="noConversion"/>
  </si>
  <si>
    <t>/</t>
    <phoneticPr fontId="1" type="noConversion"/>
  </si>
  <si>
    <t>마이크로닉스  VISION II 500W</t>
    <phoneticPr fontId="1" type="noConversion"/>
  </si>
  <si>
    <t>인텔 UHD내장그래픽 활용</t>
    <phoneticPr fontId="1" type="noConversion"/>
  </si>
  <si>
    <t>박규태 고객님</t>
    <phoneticPr fontId="1" type="noConversion"/>
  </si>
  <si>
    <t>010-8965-0873</t>
    <phoneticPr fontId="1" type="noConversion"/>
  </si>
  <si>
    <t>데이븐 D6 강화유리 블랙 6팬</t>
    <phoneticPr fontId="1" type="noConversion"/>
  </si>
  <si>
    <t>퀵으로 배송~ 착불로</t>
    <phoneticPr fontId="1" type="noConversion"/>
  </si>
  <si>
    <t>게이밍 장패드 서비스</t>
    <phoneticPr fontId="1" type="noConversion"/>
  </si>
  <si>
    <t>장패드</t>
    <phoneticPr fontId="1" type="noConversion"/>
  </si>
  <si>
    <t>주소는 강남구 세곡동 575 효하우스 302호  오후1시이후도착예정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</si>
</sst>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6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A5" sqref="A5:B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83</v>
      </c>
      <c r="C1" s="41" t="s">
        <v>61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29" t="s">
        <v>84</v>
      </c>
      <c r="C2" s="43"/>
      <c r="D2" s="44"/>
      <c r="E2" s="118"/>
      <c r="F2" s="39"/>
      <c r="G2" s="39"/>
      <c r="H2" s="119"/>
    </row>
    <row r="3" spans="1:9" ht="22.5" customHeight="1">
      <c r="A3" s="15" t="s">
        <v>35</v>
      </c>
      <c r="B3" s="16">
        <f ca="1">TODAY()</f>
        <v>45388</v>
      </c>
      <c r="C3" s="15" t="s">
        <v>36</v>
      </c>
      <c r="D3" s="18"/>
      <c r="E3" s="118"/>
      <c r="F3" s="39"/>
      <c r="G3" s="39"/>
      <c r="H3" s="119"/>
    </row>
    <row r="4" spans="1:9" ht="22.5" customHeight="1">
      <c r="A4" s="14" t="s">
        <v>33</v>
      </c>
      <c r="B4" s="47" t="s">
        <v>89</v>
      </c>
      <c r="C4" s="47"/>
      <c r="D4" s="48"/>
      <c r="E4" s="120"/>
      <c r="F4" s="121"/>
      <c r="G4" s="121"/>
      <c r="H4" s="122"/>
    </row>
    <row r="5" spans="1:9">
      <c r="A5" s="45" t="s">
        <v>0</v>
      </c>
      <c r="B5" s="46"/>
      <c r="C5" s="45" t="s">
        <v>5</v>
      </c>
      <c r="D5" s="46"/>
      <c r="E5" s="1" t="s">
        <v>1</v>
      </c>
      <c r="F5" s="1"/>
      <c r="G5" s="1"/>
      <c r="H5" s="1" t="s">
        <v>4</v>
      </c>
    </row>
    <row r="6" spans="1:9" ht="24" customHeight="1">
      <c r="A6" s="70" t="s">
        <v>60</v>
      </c>
      <c r="B6" s="71"/>
      <c r="C6" s="58" t="s">
        <v>76</v>
      </c>
      <c r="D6" s="59"/>
      <c r="E6" s="3" t="s">
        <v>6</v>
      </c>
      <c r="F6" s="6">
        <v>240000</v>
      </c>
      <c r="G6" s="3">
        <v>1</v>
      </c>
      <c r="H6" s="6">
        <f>F6*G6</f>
        <v>240000</v>
      </c>
      <c r="I6" s="2"/>
    </row>
    <row r="7" spans="1:9" ht="24" customHeight="1">
      <c r="A7" s="72"/>
      <c r="B7" s="73"/>
      <c r="C7" s="58" t="s">
        <v>78</v>
      </c>
      <c r="D7" s="59"/>
      <c r="E7" s="22" t="s">
        <v>11</v>
      </c>
      <c r="F7" s="6">
        <v>0</v>
      </c>
      <c r="G7" s="3"/>
      <c r="H7" s="6">
        <f t="shared" ref="H7:H20" si="0">F7*G7</f>
        <v>0</v>
      </c>
      <c r="I7" s="2"/>
    </row>
    <row r="8" spans="1:9" ht="25.5" customHeight="1">
      <c r="A8" s="72"/>
      <c r="B8" s="73"/>
      <c r="C8" s="126" t="s">
        <v>77</v>
      </c>
      <c r="D8" s="127"/>
      <c r="E8" s="3" t="s">
        <v>7</v>
      </c>
      <c r="F8" s="6">
        <v>92000</v>
      </c>
      <c r="G8" s="3">
        <v>1</v>
      </c>
      <c r="H8" s="6">
        <f t="shared" si="0"/>
        <v>92000</v>
      </c>
      <c r="I8" s="2"/>
    </row>
    <row r="9" spans="1:9" ht="37.5" customHeight="1">
      <c r="A9" s="72"/>
      <c r="B9" s="73"/>
      <c r="C9" s="58" t="s">
        <v>79</v>
      </c>
      <c r="D9" s="59"/>
      <c r="E9" s="3" t="s">
        <v>8</v>
      </c>
      <c r="F9" s="6">
        <v>55000</v>
      </c>
      <c r="G9" s="3">
        <v>1</v>
      </c>
      <c r="H9" s="6">
        <f t="shared" si="0"/>
        <v>55000</v>
      </c>
      <c r="I9" s="2"/>
    </row>
    <row r="10" spans="1:9" ht="24" customHeight="1">
      <c r="A10" s="72"/>
      <c r="B10" s="73"/>
      <c r="C10" s="58" t="s">
        <v>82</v>
      </c>
      <c r="D10" s="59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72"/>
      <c r="B11" s="73"/>
      <c r="C11" s="60"/>
      <c r="D11" s="61"/>
      <c r="E11" s="3" t="s">
        <v>44</v>
      </c>
      <c r="F11" s="6"/>
      <c r="G11" s="3"/>
      <c r="H11" s="6">
        <f t="shared" si="0"/>
        <v>0</v>
      </c>
      <c r="I11" s="2"/>
    </row>
    <row r="12" spans="1:9" ht="24" customHeight="1">
      <c r="A12" s="72"/>
      <c r="B12" s="73"/>
      <c r="C12" s="62" t="s">
        <v>75</v>
      </c>
      <c r="D12" s="59"/>
      <c r="E12" s="3" t="s">
        <v>10</v>
      </c>
      <c r="F12" s="6">
        <v>60000</v>
      </c>
      <c r="G12" s="3">
        <v>1</v>
      </c>
      <c r="H12" s="6">
        <f t="shared" si="0"/>
        <v>60000</v>
      </c>
      <c r="I12" s="2"/>
    </row>
    <row r="13" spans="1:9" ht="31.5" customHeight="1">
      <c r="A13" s="72"/>
      <c r="B13" s="73"/>
      <c r="C13" s="52" t="s">
        <v>80</v>
      </c>
      <c r="D13" s="53"/>
      <c r="E13" s="3" t="s">
        <v>64</v>
      </c>
      <c r="F13" s="6"/>
      <c r="G13" s="3"/>
      <c r="H13" s="6">
        <f t="shared" si="0"/>
        <v>0</v>
      </c>
      <c r="I13" s="2"/>
    </row>
    <row r="14" spans="1:9" ht="29.25" customHeight="1">
      <c r="A14" s="72"/>
      <c r="B14" s="73"/>
      <c r="C14" s="52" t="s">
        <v>85</v>
      </c>
      <c r="D14" s="53"/>
      <c r="E14" s="3" t="s">
        <v>65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4" customHeight="1">
      <c r="A15" s="72"/>
      <c r="B15" s="73"/>
      <c r="C15" s="52" t="s">
        <v>81</v>
      </c>
      <c r="D15" s="53"/>
      <c r="E15" s="3" t="s">
        <v>66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72"/>
      <c r="B16" s="73"/>
      <c r="C16" s="54"/>
      <c r="D16" s="55"/>
      <c r="E16" s="3" t="s">
        <v>67</v>
      </c>
      <c r="F16" s="6"/>
      <c r="G16" s="3"/>
      <c r="H16" s="6">
        <f t="shared" si="0"/>
        <v>0</v>
      </c>
      <c r="I16" s="2"/>
    </row>
    <row r="17" spans="1:9">
      <c r="A17" s="72"/>
      <c r="B17" s="73"/>
      <c r="C17" s="63" t="s">
        <v>69</v>
      </c>
      <c r="D17" s="64"/>
      <c r="E17" s="4" t="s">
        <v>68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72"/>
      <c r="B18" s="73"/>
      <c r="C18" s="80" t="s">
        <v>73</v>
      </c>
      <c r="D18" s="64"/>
      <c r="E18" s="4" t="s">
        <v>71</v>
      </c>
      <c r="F18" s="7"/>
      <c r="G18" s="4"/>
      <c r="H18" s="6">
        <f t="shared" si="0"/>
        <v>0</v>
      </c>
      <c r="I18" s="2"/>
    </row>
    <row r="19" spans="1:9">
      <c r="A19" s="72"/>
      <c r="B19" s="73"/>
      <c r="C19" s="56" t="s">
        <v>70</v>
      </c>
      <c r="D19" s="57"/>
      <c r="E19" s="3" t="s">
        <v>72</v>
      </c>
      <c r="F19" s="7"/>
      <c r="G19" s="4"/>
      <c r="H19" s="6">
        <f t="shared" si="0"/>
        <v>0</v>
      </c>
      <c r="I19" s="2"/>
    </row>
    <row r="20" spans="1:9">
      <c r="A20" s="72"/>
      <c r="B20" s="73"/>
      <c r="C20" s="50"/>
      <c r="D20" s="51"/>
      <c r="E20" s="4"/>
      <c r="F20" s="7"/>
      <c r="G20" s="4"/>
      <c r="H20" s="6">
        <f t="shared" si="0"/>
        <v>0</v>
      </c>
      <c r="I20" s="2"/>
    </row>
    <row r="21" spans="1:9" ht="12.75" customHeight="1">
      <c r="A21" s="74" t="s">
        <v>63</v>
      </c>
      <c r="B21" s="75"/>
      <c r="C21" s="49" t="s">
        <v>12</v>
      </c>
      <c r="D21" s="49"/>
      <c r="E21" s="65">
        <f>SUM(H6:H20)</f>
        <v>607000</v>
      </c>
      <c r="F21" s="65"/>
      <c r="G21" s="24">
        <v>1</v>
      </c>
      <c r="H21" s="125" t="s">
        <v>14</v>
      </c>
      <c r="I21" s="2"/>
    </row>
    <row r="22" spans="1:9" ht="12.75" customHeight="1">
      <c r="A22" s="76"/>
      <c r="B22" s="77"/>
      <c r="C22" s="49"/>
      <c r="D22" s="49"/>
      <c r="E22" s="65">
        <f>E21*G21</f>
        <v>607000</v>
      </c>
      <c r="F22" s="65"/>
      <c r="G22" s="65"/>
      <c r="H22" s="125"/>
      <c r="I22" s="2"/>
    </row>
    <row r="23" spans="1:9" ht="12.75" customHeight="1">
      <c r="A23" s="76"/>
      <c r="B23" s="77"/>
      <c r="C23" s="49"/>
      <c r="D23" s="49"/>
      <c r="E23" s="65"/>
      <c r="F23" s="65"/>
      <c r="G23" s="65"/>
      <c r="H23" s="125"/>
      <c r="I23" s="2"/>
    </row>
    <row r="24" spans="1:9" ht="17.25" customHeight="1">
      <c r="A24" s="76"/>
      <c r="B24" s="77"/>
      <c r="C24" s="92" t="s">
        <v>17</v>
      </c>
      <c r="D24" s="93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8"/>
      <c r="B25" s="79"/>
      <c r="C25" s="52" t="s">
        <v>86</v>
      </c>
      <c r="D25" s="53"/>
      <c r="E25" s="5"/>
      <c r="F25" s="6"/>
      <c r="G25" s="3"/>
      <c r="H25" s="6">
        <f>F25*G25</f>
        <v>0</v>
      </c>
      <c r="I25" s="2"/>
    </row>
    <row r="26" spans="1:9" ht="25.15" customHeight="1">
      <c r="A26" s="98" t="s">
        <v>74</v>
      </c>
      <c r="B26" s="99"/>
      <c r="C26" s="81" t="s">
        <v>87</v>
      </c>
      <c r="D26" s="81"/>
      <c r="E26" s="5" t="s">
        <v>88</v>
      </c>
      <c r="F26" s="6">
        <v>0</v>
      </c>
      <c r="G26" s="3">
        <v>1</v>
      </c>
      <c r="H26" s="6">
        <f>F26*G26</f>
        <v>0</v>
      </c>
      <c r="I26" s="2"/>
    </row>
    <row r="27" spans="1:9">
      <c r="A27" s="100"/>
      <c r="B27" s="101"/>
      <c r="C27" s="81"/>
      <c r="D27" s="81"/>
      <c r="E27" s="5"/>
      <c r="F27" s="6"/>
      <c r="G27" s="3"/>
      <c r="H27" s="6">
        <f t="shared" ref="H27:H33" si="1">F27*G27</f>
        <v>0</v>
      </c>
      <c r="I27" s="2"/>
    </row>
    <row r="28" spans="1:9">
      <c r="A28" s="100"/>
      <c r="B28" s="101"/>
      <c r="C28" s="81"/>
      <c r="D28" s="81"/>
      <c r="E28" s="5"/>
      <c r="F28" s="6"/>
      <c r="G28" s="3"/>
      <c r="H28" s="6">
        <f t="shared" si="1"/>
        <v>0</v>
      </c>
      <c r="I28" s="2"/>
    </row>
    <row r="29" spans="1:9">
      <c r="A29" s="100"/>
      <c r="B29" s="101"/>
      <c r="C29" s="81"/>
      <c r="D29" s="81"/>
      <c r="E29" s="5"/>
      <c r="F29" s="6"/>
      <c r="G29" s="3"/>
      <c r="H29" s="6">
        <f t="shared" si="1"/>
        <v>0</v>
      </c>
      <c r="I29" s="2"/>
    </row>
    <row r="30" spans="1:9">
      <c r="A30" s="100"/>
      <c r="B30" s="101"/>
      <c r="C30" s="81"/>
      <c r="D30" s="81"/>
      <c r="E30" s="5"/>
      <c r="F30" s="6"/>
      <c r="G30" s="3"/>
      <c r="H30" s="6">
        <f t="shared" si="1"/>
        <v>0</v>
      </c>
      <c r="I30" s="2"/>
    </row>
    <row r="31" spans="1:9">
      <c r="A31" s="100"/>
      <c r="B31" s="101"/>
      <c r="C31" s="81"/>
      <c r="D31" s="81"/>
      <c r="E31" s="36"/>
      <c r="F31" s="37"/>
      <c r="G31" s="38"/>
      <c r="H31" s="37">
        <f t="shared" si="1"/>
        <v>0</v>
      </c>
      <c r="I31" s="2"/>
    </row>
    <row r="32" spans="1:9" ht="16.5" hidden="1" customHeight="1">
      <c r="A32" s="100"/>
      <c r="B32" s="101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102"/>
      <c r="B33" s="103"/>
      <c r="C33" s="94"/>
      <c r="D33" s="95"/>
      <c r="E33" s="5"/>
      <c r="F33" s="6"/>
      <c r="G33" s="3"/>
      <c r="H33" s="6">
        <f t="shared" si="1"/>
        <v>0</v>
      </c>
      <c r="I33" s="2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0</v>
      </c>
      <c r="F34" s="67"/>
      <c r="G34" s="67"/>
      <c r="H34" s="123" t="s">
        <v>14</v>
      </c>
      <c r="I34" s="2"/>
    </row>
    <row r="35" spans="1:9" ht="14.25" customHeight="1">
      <c r="A35" s="106"/>
      <c r="B35" s="107"/>
      <c r="C35" s="90"/>
      <c r="D35" s="91"/>
      <c r="E35" s="68"/>
      <c r="F35" s="69"/>
      <c r="G35" s="69"/>
      <c r="H35" s="124"/>
      <c r="I35" s="2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8" t="s">
        <v>4</v>
      </c>
      <c r="F36" s="130">
        <f>SUM(E22,E34)</f>
        <v>607000</v>
      </c>
      <c r="G36" s="130"/>
      <c r="H36" s="9" t="s">
        <v>14</v>
      </c>
      <c r="I36" s="2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8" t="s">
        <v>15</v>
      </c>
      <c r="F37" s="128">
        <f>F36*1.1-F36</f>
        <v>60700</v>
      </c>
      <c r="G37" s="129"/>
      <c r="H37" s="10"/>
      <c r="I37" s="2"/>
    </row>
    <row r="38" spans="1:9" ht="17.25" customHeight="1">
      <c r="A38" s="96" t="s">
        <v>22</v>
      </c>
      <c r="B38" s="97"/>
      <c r="C38" s="109"/>
      <c r="D38" s="110"/>
      <c r="E38" s="8" t="s">
        <v>21</v>
      </c>
      <c r="F38" s="82" t="s">
        <v>59</v>
      </c>
      <c r="G38" s="83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21" t="s">
        <v>62</v>
      </c>
      <c r="F39" s="132"/>
      <c r="G39" s="133"/>
      <c r="H39" s="134"/>
      <c r="I39" s="2"/>
    </row>
    <row r="40" spans="1:9" ht="20.25" customHeight="1">
      <c r="A40" s="106"/>
      <c r="B40" s="107"/>
      <c r="C40" s="113"/>
      <c r="D40" s="114"/>
      <c r="E40" s="25" t="s">
        <v>16</v>
      </c>
      <c r="F40" s="131">
        <f>IF(F38="현금(이체X)",F36,IF(F38="웹결제",ROUND(Sheet2!B7,-4),IF(F38="이체 및 현금영수증",F36+F36*10%,IF(F38="이체 및 세금계산서",F36+F36*10%,IF(F38="이체 및 세금계산서",F36+F36*10%,)))))-F39</f>
        <v>667700</v>
      </c>
      <c r="G40" s="131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40" t="s">
        <v>43</v>
      </c>
      <c r="G41" s="40"/>
      <c r="H41" s="27">
        <f>F40-(F37+F36)</f>
        <v>0</v>
      </c>
      <c r="I41" s="2"/>
    </row>
    <row r="42" spans="1:9" ht="16.5" customHeight="1">
      <c r="B42" s="35"/>
      <c r="C42" s="2"/>
      <c r="D42" s="2"/>
      <c r="E42" s="108"/>
      <c r="F42" s="108"/>
      <c r="G42" s="108"/>
      <c r="H42" s="108"/>
      <c r="I42" s="2"/>
    </row>
    <row r="43" spans="1:9">
      <c r="A43" s="39"/>
      <c r="B43" s="39"/>
      <c r="C43" s="2"/>
      <c r="D43" s="2"/>
      <c r="E43" s="108"/>
      <c r="F43" s="108"/>
      <c r="G43" s="108"/>
      <c r="H43" s="108"/>
      <c r="I43" s="2"/>
    </row>
    <row r="44" spans="1:9">
      <c r="C44" s="2"/>
      <c r="D44" s="2"/>
      <c r="E44" s="108"/>
      <c r="F44" s="108"/>
      <c r="G44" s="108"/>
      <c r="H44" s="108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607000</v>
      </c>
    </row>
    <row r="4" spans="1:7">
      <c r="A4" t="s">
        <v>53</v>
      </c>
      <c r="B4" s="30" t="s">
        <v>51</v>
      </c>
      <c r="C4" s="32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33">
        <f>(F3-C4)*C5</f>
        <v>117700.00000000001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31" t="s">
        <v>52</v>
      </c>
      <c r="C9" s="34"/>
      <c r="D9" t="s">
        <v>48</v>
      </c>
      <c r="G9" s="33">
        <f>((F3*C10)-C9)/C10</f>
        <v>607000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33">
        <f>ROUND(G9,-3)</f>
        <v>607000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41</v>
      </c>
      <c r="B2" t="s">
        <v>14</v>
      </c>
      <c r="C2" s="20" t="s">
        <v>58</v>
      </c>
      <c r="D2" t="s">
        <v>29</v>
      </c>
    </row>
    <row r="3" spans="1:5">
      <c r="A3" t="s">
        <v>19</v>
      </c>
      <c r="B3" t="s">
        <v>25</v>
      </c>
      <c r="C3" s="20" t="s">
        <v>57</v>
      </c>
      <c r="D3" s="13" t="s">
        <v>31</v>
      </c>
    </row>
    <row r="4" spans="1:5">
      <c r="A4" t="s">
        <v>20</v>
      </c>
      <c r="B4" s="11">
        <f>Sheet1!F36-(Sheet1!C36)</f>
        <v>607000</v>
      </c>
    </row>
    <row r="5" spans="1:5">
      <c r="A5" t="s">
        <v>56</v>
      </c>
      <c r="B5" s="11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2024-04-06T02:42:58Z</cp:lastPrinted>
  <dcterms:created xsi:type="dcterms:W3CDTF">2019-03-28T03:58:09Z</dcterms:created>
  <dcterms:modified xsi:type="dcterms:W3CDTF">2024-04-06T02:43:48Z</dcterms:modified>
</cp:coreProperties>
</file>