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3345" yWindow="3735" windowWidth="16560" windowHeight="1444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18" i="1" l="1"/>
  <c r="C36" i="1" l="1"/>
  <c r="H42" i="1"/>
  <c r="H40" i="1"/>
  <c r="B3" i="1"/>
  <c r="H19" i="1" l="1"/>
  <c r="H20" i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25" i="1" l="1"/>
  <c r="E36" i="1" s="1"/>
  <c r="H6" i="1"/>
  <c r="H17" i="1" l="1"/>
  <c r="E21" i="1" l="1"/>
  <c r="E22" i="1" s="1"/>
  <c r="F38" i="1" s="1"/>
  <c r="F3" i="3" l="1"/>
  <c r="G9" i="3" s="1"/>
  <c r="C11" i="3" s="1"/>
  <c r="C38" i="1" s="1"/>
  <c r="B4" i="2" s="1"/>
  <c r="F42" i="1"/>
  <c r="F39" i="1"/>
  <c r="C6" i="3" l="1"/>
  <c r="C39" i="1"/>
  <c r="C41" i="1" s="1"/>
  <c r="H43" i="1" l="1"/>
</calcChain>
</file>

<file path=xl/sharedStrings.xml><?xml version="1.0" encoding="utf-8"?>
<sst xmlns="http://schemas.openxmlformats.org/spreadsheetml/2006/main" count="117" uniqueCount="101">
  <si>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</si>
  <si>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</si>
  <si>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</si>
  <si>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</si>
  <si>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</si>
  <si>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</si>
  <si>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</si>
  <si>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</si>
  <si>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</si>
  <si>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</si>
  <si>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</si>
  <si>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</si>
  <si>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</si>
  <si>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</si>
  <si>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</si>
  <si>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</si>
  <si>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</si>
  <si>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</si>
  <si>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</si>
  <si>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</si>
  <si>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</si>
  <si>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</si>
  <si>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</si>
  <si>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</si>
  <si>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</si>
  <si>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</si>
  <si>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</si>
  <si>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</si>
  <si>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</si>
  <si>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</si>
  <si>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</si>
  <si>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</si>
  <si>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</si>
  <si>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</si>
  <si>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</si>
  <si>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</si>
  <si>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</si>
  <si>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</si>
  <si>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</si>
  <si>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</si>
  <si>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</si>
  <si>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</si>
  <si>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</si>
  <si>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</si>
  <si>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</si>
  <si>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</si>
  <si>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</si>
  <si>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</si>
  <si>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</si>
  <si>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</si>
  <si>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</si>
  <si>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</si>
  <si>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</si>
  <si>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</si>
  <si>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</si>
  <si>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</si>
  <si>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</si>
  <si>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</si>
  <si>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</si>
  <si>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</si>
  <si>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</si>
  <si>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</si>
  <si>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</si>
  <si>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</si>
  <si>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</si>
  <si>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</si>
  <si>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</si>
  <si>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</si>
  <si>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</si>
  <si>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모니터</t>
    <phoneticPr fontId="1" type="noConversion"/>
  </si>
  <si>
    <t>키보드셋트</t>
    <phoneticPr fontId="1" type="noConversion"/>
  </si>
  <si>
    <t>씨피유+보드</t>
    <phoneticPr fontId="1" type="noConversion"/>
  </si>
  <si>
    <t>메모리</t>
    <phoneticPr fontId="1" type="noConversion"/>
  </si>
  <si>
    <t>삼성전자 DDR4-3200 (16GB)</t>
    <phoneticPr fontId="1" type="noConversion"/>
  </si>
  <si>
    <t>SSD</t>
    <phoneticPr fontId="1" type="noConversion"/>
  </si>
  <si>
    <t>WD Blue SN580 M.2 NVMe (500GB)</t>
    <phoneticPr fontId="1" type="noConversion"/>
  </si>
  <si>
    <t>윈도우(OS)및 드라이버설치, 최적화작업 서비스</t>
    <phoneticPr fontId="1" type="noConversion"/>
  </si>
  <si>
    <t>케이스</t>
    <phoneticPr fontId="1" type="noConversion"/>
  </si>
  <si>
    <t>3RSYS R240 (블랙)</t>
    <phoneticPr fontId="1" type="noConversion"/>
  </si>
  <si>
    <t xml:space="preserve">마이크로닉스  VISION II 500W 정격브랜드 </t>
    <phoneticPr fontId="1" type="noConversion"/>
  </si>
  <si>
    <t>POWER</t>
    <phoneticPr fontId="1" type="noConversion"/>
  </si>
  <si>
    <t>인텔 코어i5-12세대 12400F (6코어 12쓰레드)</t>
    <phoneticPr fontId="1" type="noConversion"/>
  </si>
  <si>
    <t>ONSBO CR-1000 EVO AUTO RGB (W)</t>
    <phoneticPr fontId="1" type="noConversion"/>
  </si>
  <si>
    <t xml:space="preserve">GIGABYTE B760M DS3H D4 </t>
    <phoneticPr fontId="1" type="noConversion"/>
  </si>
  <si>
    <t>공임비</t>
    <phoneticPr fontId="1" type="noConversion"/>
  </si>
  <si>
    <t>MSI 지포스 RTX 3050 벤투스 2X OC D6 6GB</t>
    <phoneticPr fontId="1" type="noConversion"/>
  </si>
  <si>
    <t>Western Digital WD BLUE 7200/256M (WD20EZBX, 2TB)</t>
    <phoneticPr fontId="1" type="noConversion"/>
  </si>
  <si>
    <t>DAVEN D6 MESH 강화유리 (화이트)</t>
    <phoneticPr fontId="1" type="noConversion"/>
  </si>
  <si>
    <t>배송비</t>
    <phoneticPr fontId="1" type="noConversion"/>
  </si>
  <si>
    <t>자동차 퀵 배송 서비스지원</t>
    <phoneticPr fontId="1" type="noConversion"/>
  </si>
  <si>
    <t>메인은 네트워크 공유 ((테헤란로 406(대치동889-5)샹제리제센터 A동1F</t>
    <phoneticPr fontId="1" type="noConversion"/>
  </si>
  <si>
    <t>사무용 i3 12100 +메인보드+파워</t>
    <phoneticPr fontId="1" type="noConversion"/>
  </si>
  <si>
    <t>3RSYS R240 (화이트)</t>
    <phoneticPr fontId="1" type="noConversion"/>
  </si>
  <si>
    <t>케이스</t>
    <phoneticPr fontId="1" type="noConversion"/>
  </si>
  <si>
    <t>LG 24MN430HW (화이트)</t>
    <phoneticPr fontId="1" type="noConversion"/>
  </si>
  <si>
    <t>모니터</t>
    <phoneticPr fontId="1" type="noConversion"/>
  </si>
  <si>
    <t>무선키보드 셋트(화이트3개,블랙4개)</t>
    <phoneticPr fontId="1" type="noConversion"/>
  </si>
  <si>
    <t>삼성 갤럭시탭 A9 플러스 SM-X210N WIFI 64GB</t>
    <phoneticPr fontId="1" type="noConversion"/>
  </si>
  <si>
    <t>갤럭시탭</t>
    <phoneticPr fontId="1" type="noConversion"/>
  </si>
  <si>
    <t>르비르모어(허민회) 메인1+사무6</t>
    <phoneticPr fontId="1" type="noConversion"/>
  </si>
  <si>
    <t>LG 27MN430HW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</si>
</sst>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Layout" zoomScaleNormal="100" zoomScaleSheetLayoutView="10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99</v>
      </c>
      <c r="C1" s="41" t="s">
        <v>61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29">
        <v>1071411199</v>
      </c>
      <c r="C2" s="43"/>
      <c r="D2" s="44"/>
      <c r="E2" s="120"/>
      <c r="F2" s="39"/>
      <c r="G2" s="39"/>
      <c r="H2" s="121"/>
    </row>
    <row r="3" spans="1:9" ht="22.5" customHeight="1">
      <c r="A3" s="15" t="s">
        <v>35</v>
      </c>
      <c r="B3" s="16">
        <f ca="1">TODAY()</f>
        <v>45373</v>
      </c>
      <c r="C3" s="15" t="s">
        <v>36</v>
      </c>
      <c r="D3" s="18"/>
      <c r="E3" s="120"/>
      <c r="F3" s="39"/>
      <c r="G3" s="39"/>
      <c r="H3" s="121"/>
    </row>
    <row r="4" spans="1:9" ht="22.5" customHeight="1">
      <c r="A4" s="14" t="s">
        <v>33</v>
      </c>
      <c r="B4" s="47" t="s">
        <v>90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81</v>
      </c>
      <c r="D6" s="59"/>
      <c r="E6" s="3" t="s">
        <v>6</v>
      </c>
      <c r="F6" s="6">
        <v>184000</v>
      </c>
      <c r="G6" s="3">
        <v>1</v>
      </c>
      <c r="H6" s="6">
        <f>F6*G6</f>
        <v>184000</v>
      </c>
      <c r="I6" s="2"/>
    </row>
    <row r="7" spans="1:9" ht="24" customHeight="1">
      <c r="A7" s="72"/>
      <c r="B7" s="73"/>
      <c r="C7" s="58" t="s">
        <v>82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8" t="s">
        <v>83</v>
      </c>
      <c r="D8" s="129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72"/>
      <c r="B9" s="73"/>
      <c r="C9" s="58" t="s">
        <v>73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2"/>
      <c r="B10" s="73"/>
      <c r="C10" s="58" t="s">
        <v>85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hidden="1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75</v>
      </c>
      <c r="D12" s="5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2"/>
      <c r="B13" s="73"/>
      <c r="C13" s="52" t="s">
        <v>86</v>
      </c>
      <c r="D13" s="53"/>
      <c r="E13" s="3" t="s">
        <v>64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72"/>
      <c r="B14" s="73"/>
      <c r="C14" s="52" t="s">
        <v>87</v>
      </c>
      <c r="D14" s="53"/>
      <c r="E14" s="3" t="s">
        <v>65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/>
      <c r="D16" s="55"/>
      <c r="E16" s="3"/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76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89</v>
      </c>
      <c r="D18" s="64"/>
      <c r="E18" s="4" t="s">
        <v>88</v>
      </c>
      <c r="F18" s="7">
        <v>0</v>
      </c>
      <c r="G18" s="4"/>
      <c r="H18" s="6">
        <f t="shared" si="0"/>
        <v>0</v>
      </c>
      <c r="I18" s="2"/>
    </row>
    <row r="19" spans="1:9">
      <c r="A19" s="72"/>
      <c r="B19" s="73"/>
      <c r="C19" s="56"/>
      <c r="D19" s="57"/>
      <c r="E19" s="3"/>
      <c r="F19" s="7"/>
      <c r="G19" s="4"/>
      <c r="H19" s="6">
        <f t="shared" si="0"/>
        <v>0</v>
      </c>
      <c r="I19" s="2"/>
    </row>
    <row r="20" spans="1:9">
      <c r="A20" s="72"/>
      <c r="B20" s="73"/>
      <c r="C20" s="50" t="s">
        <v>96</v>
      </c>
      <c r="D20" s="51"/>
      <c r="E20" s="4" t="s">
        <v>70</v>
      </c>
      <c r="F20" s="7">
        <v>0</v>
      </c>
      <c r="G20" s="4">
        <v>0</v>
      </c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1047000</v>
      </c>
      <c r="F21" s="65"/>
      <c r="G21" s="24">
        <v>1</v>
      </c>
      <c r="H21" s="127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1047000</v>
      </c>
      <c r="F22" s="65"/>
      <c r="G22" s="65"/>
      <c r="H22" s="127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2"/>
    </row>
    <row r="24" spans="1:9" ht="17.25" customHeight="1">
      <c r="A24" s="76"/>
      <c r="B24" s="77"/>
      <c r="C24" s="96" t="s">
        <v>17</v>
      </c>
      <c r="D24" s="9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91</v>
      </c>
      <c r="D25" s="53"/>
      <c r="E25" s="5" t="s">
        <v>71</v>
      </c>
      <c r="F25" s="6">
        <v>252000</v>
      </c>
      <c r="G25" s="3">
        <v>6</v>
      </c>
      <c r="H25" s="6">
        <f>F25*G25</f>
        <v>1512000</v>
      </c>
      <c r="I25" s="2"/>
    </row>
    <row r="26" spans="1:9" ht="25.15" customHeight="1">
      <c r="A26" s="100" t="s">
        <v>68</v>
      </c>
      <c r="B26" s="101"/>
      <c r="C26" s="81" t="s">
        <v>73</v>
      </c>
      <c r="D26" s="81"/>
      <c r="E26" s="5" t="s">
        <v>72</v>
      </c>
      <c r="F26" s="6">
        <v>52000</v>
      </c>
      <c r="G26" s="3">
        <v>6</v>
      </c>
      <c r="H26" s="6">
        <f>F26*G26</f>
        <v>312000</v>
      </c>
      <c r="I26" s="2"/>
    </row>
    <row r="27" spans="1:9">
      <c r="A27" s="102"/>
      <c r="B27" s="103"/>
      <c r="C27" s="81" t="s">
        <v>75</v>
      </c>
      <c r="D27" s="81"/>
      <c r="E27" s="5" t="s">
        <v>74</v>
      </c>
      <c r="F27" s="6">
        <v>65000</v>
      </c>
      <c r="G27" s="3">
        <v>6</v>
      </c>
      <c r="H27" s="6">
        <f t="shared" ref="H27:H35" si="1">F27*G27</f>
        <v>390000</v>
      </c>
      <c r="I27" s="2"/>
    </row>
    <row r="28" spans="1:9">
      <c r="A28" s="102"/>
      <c r="B28" s="103"/>
      <c r="C28" s="81" t="s">
        <v>78</v>
      </c>
      <c r="D28" s="81"/>
      <c r="E28" s="5" t="s">
        <v>77</v>
      </c>
      <c r="F28" s="6">
        <v>40000</v>
      </c>
      <c r="G28" s="3">
        <v>3</v>
      </c>
      <c r="H28" s="6">
        <f t="shared" si="1"/>
        <v>120000</v>
      </c>
      <c r="I28" s="2"/>
    </row>
    <row r="29" spans="1:9">
      <c r="A29" s="102"/>
      <c r="B29" s="103"/>
      <c r="C29" s="81" t="s">
        <v>79</v>
      </c>
      <c r="D29" s="81"/>
      <c r="E29" s="5" t="s">
        <v>80</v>
      </c>
      <c r="F29" s="6">
        <v>40000</v>
      </c>
      <c r="G29" s="3">
        <v>6</v>
      </c>
      <c r="H29" s="6">
        <f t="shared" si="1"/>
        <v>240000</v>
      </c>
      <c r="I29" s="2"/>
    </row>
    <row r="30" spans="1:9">
      <c r="A30" s="102"/>
      <c r="B30" s="103"/>
      <c r="C30" s="82" t="s">
        <v>76</v>
      </c>
      <c r="D30" s="82"/>
      <c r="E30" s="5" t="s">
        <v>84</v>
      </c>
      <c r="F30" s="6">
        <v>80000</v>
      </c>
      <c r="G30" s="3">
        <v>6</v>
      </c>
      <c r="H30" s="6">
        <f t="shared" si="1"/>
        <v>480000</v>
      </c>
      <c r="I30" s="2"/>
    </row>
    <row r="31" spans="1:9">
      <c r="A31" s="102"/>
      <c r="B31" s="103"/>
      <c r="C31" s="83" t="s">
        <v>100</v>
      </c>
      <c r="D31" s="83"/>
      <c r="E31" s="36" t="s">
        <v>69</v>
      </c>
      <c r="F31" s="37">
        <v>170000</v>
      </c>
      <c r="G31" s="38">
        <v>6</v>
      </c>
      <c r="H31" s="37">
        <f t="shared" si="1"/>
        <v>1020000</v>
      </c>
      <c r="I31" s="2"/>
    </row>
    <row r="32" spans="1:9" ht="18.75" customHeight="1">
      <c r="A32" s="102"/>
      <c r="B32" s="103"/>
      <c r="C32" s="84" t="s">
        <v>92</v>
      </c>
      <c r="D32" s="85"/>
      <c r="E32" s="5" t="s">
        <v>93</v>
      </c>
      <c r="F32" s="6">
        <v>45000</v>
      </c>
      <c r="G32" s="3">
        <v>3</v>
      </c>
      <c r="H32" s="37">
        <f t="shared" si="1"/>
        <v>135000</v>
      </c>
      <c r="I32" s="2"/>
    </row>
    <row r="33" spans="1:9" ht="18.75" customHeight="1">
      <c r="A33" s="102"/>
      <c r="B33" s="103"/>
      <c r="C33" s="84" t="s">
        <v>94</v>
      </c>
      <c r="D33" s="85"/>
      <c r="E33" s="5" t="s">
        <v>95</v>
      </c>
      <c r="F33" s="6">
        <v>140000</v>
      </c>
      <c r="G33" s="3">
        <v>3</v>
      </c>
      <c r="H33" s="37">
        <f t="shared" si="1"/>
        <v>420000</v>
      </c>
      <c r="I33" s="2"/>
    </row>
    <row r="34" spans="1:9" ht="18.75" customHeight="1">
      <c r="A34" s="102"/>
      <c r="B34" s="103"/>
      <c r="C34" s="84" t="s">
        <v>97</v>
      </c>
      <c r="D34" s="85"/>
      <c r="E34" s="5" t="s">
        <v>98</v>
      </c>
      <c r="F34" s="6">
        <v>299000</v>
      </c>
      <c r="G34" s="3">
        <v>2</v>
      </c>
      <c r="H34" s="37">
        <f t="shared" si="1"/>
        <v>598000</v>
      </c>
      <c r="I34" s="2"/>
    </row>
    <row r="35" spans="1:9" ht="20.25" customHeight="1">
      <c r="A35" s="104"/>
      <c r="B35" s="105"/>
      <c r="C35" s="84"/>
      <c r="D35" s="85"/>
      <c r="E35" s="5"/>
      <c r="F35" s="6"/>
      <c r="G35" s="3"/>
      <c r="H35" s="37">
        <f t="shared" si="1"/>
        <v>0</v>
      </c>
      <c r="I35" s="2"/>
    </row>
    <row r="36" spans="1:9" ht="13.5" customHeight="1">
      <c r="A36" s="106" t="s">
        <v>24</v>
      </c>
      <c r="B36" s="107"/>
      <c r="C36" s="92" t="str">
        <f>IF(F40="현금(이체X)",Sheet2!C1,IF(F40="카드",Sheet2!C1,IF(F40="이체 및 현금영수증",Sheet2!C1,IF(F40="카드+현금",Sheet2!C2,IF(F40="현금+카드",Sheet2!C3,IF(F40="이체 및 세금계산서",Sheet2!C1))))))</f>
        <v>선택사항</v>
      </c>
      <c r="D36" s="93"/>
      <c r="E36" s="66">
        <f>SUM(H25:H35)</f>
        <v>5227000</v>
      </c>
      <c r="F36" s="67"/>
      <c r="G36" s="67"/>
      <c r="H36" s="125" t="s">
        <v>14</v>
      </c>
      <c r="I36" s="2"/>
    </row>
    <row r="37" spans="1:9" ht="14.25" customHeight="1">
      <c r="A37" s="108"/>
      <c r="B37" s="109"/>
      <c r="C37" s="94"/>
      <c r="D37" s="95"/>
      <c r="E37" s="68"/>
      <c r="F37" s="69"/>
      <c r="G37" s="69"/>
      <c r="H37" s="126"/>
      <c r="I37" s="2"/>
    </row>
    <row r="38" spans="1:9" ht="16.5" customHeight="1">
      <c r="A38" s="98" t="s">
        <v>27</v>
      </c>
      <c r="B38" s="99"/>
      <c r="C38" s="90" t="b">
        <f>IF(F40="카드+현금",Sheet3!C11,IF(F40="현금+카드",Sheet3!C4))</f>
        <v>0</v>
      </c>
      <c r="D38" s="91"/>
      <c r="E38" s="8" t="s">
        <v>4</v>
      </c>
      <c r="F38" s="132">
        <f>SUM(E22,E36)</f>
        <v>6274000</v>
      </c>
      <c r="G38" s="132"/>
      <c r="H38" s="9" t="s">
        <v>14</v>
      </c>
      <c r="I38" s="2"/>
    </row>
    <row r="39" spans="1:9" ht="16.5" customHeight="1">
      <c r="A39" s="98" t="s">
        <v>26</v>
      </c>
      <c r="B39" s="99"/>
      <c r="C39" s="88" t="b">
        <f>IF(F40="카드+현금",Sheet3!C9,IF(F40="현금+카드",Sheet3!C6))</f>
        <v>0</v>
      </c>
      <c r="D39" s="89"/>
      <c r="E39" s="8" t="s">
        <v>15</v>
      </c>
      <c r="F39" s="130">
        <f>F38*1.1-F38</f>
        <v>627400.00000000093</v>
      </c>
      <c r="G39" s="131"/>
      <c r="H39" s="10"/>
      <c r="I39" s="2"/>
    </row>
    <row r="40" spans="1:9" ht="17.25" customHeight="1">
      <c r="A40" s="98" t="s">
        <v>22</v>
      </c>
      <c r="B40" s="99"/>
      <c r="C40" s="111"/>
      <c r="D40" s="112"/>
      <c r="E40" s="8" t="s">
        <v>21</v>
      </c>
      <c r="F40" s="86" t="s">
        <v>59</v>
      </c>
      <c r="G40" s="87"/>
      <c r="H40" s="28" t="str">
        <f>IF(F40="현금(이체X)",Sheet2!B2,IF(F40="웹결제",Sheet2!A7,IF(F40="이체 및 현금영수증",Sheet2!B1,IF(F40="카드+현금",Sheet2!B3,IF(F40="현금+카드",Sheet2!B3,IF(F40="이체 및 세금계산서",Sheet2!B1))))))</f>
        <v>VAT포함</v>
      </c>
      <c r="I40" s="2"/>
    </row>
    <row r="41" spans="1:9" ht="19.5" customHeight="1">
      <c r="A41" s="106" t="s">
        <v>23</v>
      </c>
      <c r="B41" s="107"/>
      <c r="C41" s="113">
        <f>SUM(C38:C39)-C40</f>
        <v>0</v>
      </c>
      <c r="D41" s="114"/>
      <c r="E41" s="21" t="s">
        <v>62</v>
      </c>
      <c r="F41" s="134"/>
      <c r="G41" s="135"/>
      <c r="H41" s="136"/>
      <c r="I41" s="2"/>
    </row>
    <row r="42" spans="1:9" ht="20.25" customHeight="1">
      <c r="A42" s="108"/>
      <c r="B42" s="109"/>
      <c r="C42" s="115"/>
      <c r="D42" s="116"/>
      <c r="E42" s="25" t="s">
        <v>16</v>
      </c>
      <c r="F42" s="133">
        <f>IF(F40="현금(이체X)",F38,IF(F40="웹결제",ROUND(Sheet2!B7,-4),IF(F40="이체 및 현금영수증",F38+F38*10%,IF(F40="이체 및 세금계산서",F38+F38*10%,IF(F40="이체 및 세금계산서",F38+F38*10%,)))))-F41</f>
        <v>6901400</v>
      </c>
      <c r="G42" s="133"/>
      <c r="H42" s="26" t="str">
        <f>IF(F40="현금(이체X)",Sheet2!B2,IF(F40="웹결제",Sheet2!A7,IF(F40="이체 및 현금영수증",Sheet2!B1,IF(F40="카드+현금",Sheet2!B3,IF(F40="현금+카드",Sheet2!B3,IF(F40="이체 및 세금계산서",Sheet2!B1))))))</f>
        <v>VAT포함</v>
      </c>
      <c r="I42" s="2"/>
    </row>
    <row r="43" spans="1:9" hidden="1">
      <c r="C43" s="2"/>
      <c r="D43" s="2"/>
      <c r="E43" s="2"/>
      <c r="F43" s="40" t="s">
        <v>43</v>
      </c>
      <c r="G43" s="40"/>
      <c r="H43" s="27">
        <f>F42-(F39+F38)</f>
        <v>0</v>
      </c>
      <c r="I43" s="2"/>
    </row>
    <row r="44" spans="1:9" ht="16.5" customHeight="1">
      <c r="B44" s="35"/>
      <c r="C44" s="2"/>
      <c r="D44" s="2"/>
      <c r="E44" s="110"/>
      <c r="F44" s="110"/>
      <c r="G44" s="110"/>
      <c r="H44" s="110"/>
      <c r="I44" s="2"/>
    </row>
    <row r="45" spans="1:9">
      <c r="A45" s="39"/>
      <c r="B45" s="39"/>
      <c r="C45" s="2"/>
      <c r="D45" s="2"/>
      <c r="E45" s="110"/>
      <c r="F45" s="110"/>
      <c r="G45" s="110"/>
      <c r="H45" s="110"/>
      <c r="I45" s="2"/>
    </row>
    <row r="46" spans="1:9">
      <c r="C46" s="2"/>
      <c r="D46" s="2"/>
      <c r="E46" s="110"/>
      <c r="F46" s="110"/>
      <c r="G46" s="110"/>
      <c r="H46" s="110"/>
      <c r="I46" s="2"/>
    </row>
    <row r="47" spans="1:9">
      <c r="C47" s="2"/>
      <c r="D47" s="2"/>
      <c r="E47" s="2"/>
      <c r="F47" s="2"/>
      <c r="G47" s="2"/>
      <c r="H47" s="2"/>
      <c r="I47" s="2"/>
    </row>
    <row r="49" spans="3:3">
      <c r="C49" s="2"/>
    </row>
  </sheetData>
  <sheetProtection formatCells="0" selectLockedCells="1" selectUnlockedCells="1"/>
  <mergeCells count="59">
    <mergeCell ref="E44:H46"/>
    <mergeCell ref="A41:B42"/>
    <mergeCell ref="C40:D40"/>
    <mergeCell ref="C41:D42"/>
    <mergeCell ref="E1:H4"/>
    <mergeCell ref="H36:H37"/>
    <mergeCell ref="H21:H23"/>
    <mergeCell ref="A5:B5"/>
    <mergeCell ref="C6:D6"/>
    <mergeCell ref="C7:D7"/>
    <mergeCell ref="C8:D8"/>
    <mergeCell ref="C9:D9"/>
    <mergeCell ref="F39:G39"/>
    <mergeCell ref="F38:G38"/>
    <mergeCell ref="F42:G42"/>
    <mergeCell ref="F41:H41"/>
    <mergeCell ref="A40:B40"/>
    <mergeCell ref="A26:B35"/>
    <mergeCell ref="A36:B37"/>
    <mergeCell ref="A38:B38"/>
    <mergeCell ref="A39:B39"/>
    <mergeCell ref="F40:G40"/>
    <mergeCell ref="C39:D39"/>
    <mergeCell ref="C38:D38"/>
    <mergeCell ref="C36:D37"/>
    <mergeCell ref="C24:D24"/>
    <mergeCell ref="C25:D25"/>
    <mergeCell ref="C35:D35"/>
    <mergeCell ref="C32:D32"/>
    <mergeCell ref="E21:F21"/>
    <mergeCell ref="E22:G23"/>
    <mergeCell ref="E36:G37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C33:D33"/>
    <mergeCell ref="C34:D34"/>
    <mergeCell ref="A45:B45"/>
    <mergeCell ref="F43:G43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F40:G40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Sheet1!F38</f>
        <v>6274000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6351400.0000000009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6274000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6274000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Sheet1!F38-(Sheet1!C38)</f>
        <v>6274000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2024-03-20T09:14:22Z</cp:lastPrinted>
  <dcterms:created xsi:type="dcterms:W3CDTF">2019-03-28T03:58:09Z</dcterms:created>
  <dcterms:modified xsi:type="dcterms:W3CDTF">2024-03-22T08:51:33Z</dcterms:modified>
</cp:coreProperties>
</file>