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8640148-BA7E-489D-BAD0-137E0B6C0845}" xr6:coauthVersionLast="47" xr6:coauthVersionMax="47" xr10:uidLastSave="{00000000-0000-0000-0000-000000000000}"/>
  <bookViews>
    <workbookView xWindow="31575" yWindow="30" windowWidth="16560" windowHeight="1444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<sst xmlns="http://schemas.openxmlformats.org/spreadsheetml/2006/main" count="96" uniqueCount="84">
  <si>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</si>
  <si>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</si>
  <si>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</si>
  <si>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</si>
  <si>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</si>
  <si>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</si>
  <si>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</si>
  <si>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</si>
  <si>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</si>
  <si>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</si>
  <si>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</si>
  <si>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</si>
  <si>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</si>
  <si>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</si>
  <si>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</si>
  <si>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</si>
  <si>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</si>
  <si>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</si>
  <si>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</si>
  <si>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</si>
  <si>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</si>
  <si>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</si>
  <si>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</si>
  <si>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</si>
  <si>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</si>
  <si>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</si>
  <si>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</si>
  <si>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</si>
  <si>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</si>
  <si>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</si>
  <si>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</si>
  <si>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</si>
  <si>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</si>
  <si>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</si>
  <si>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</si>
  <si>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</si>
  <si>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</si>
  <si>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</si>
  <si>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</si>
  <si>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</si>
  <si>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</si>
  <si>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</si>
  <si>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</si>
  <si>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</si>
  <si>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</si>
  <si>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</si>
  <si>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</si>
  <si>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</si>
  <si>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</si>
  <si>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</si>
  <si>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</si>
  <si>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</si>
  <si>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</si>
  <si>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</si>
  <si>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</si>
  <si>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</si>
  <si>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</si>
  <si>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</si>
  <si>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</si>
  <si>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</si>
  <si>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</si>
  <si>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</si>
  <si>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</si>
  <si>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</si>
  <si>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</si>
  <si>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</si>
  <si>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</si>
  <si>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</si>
  <si>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</si>
  <si>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</si>
  <si>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</si>
  <si>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</si>
  <si>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</si>
  <si>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</si>
  <si>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</si>
  <si>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코어i3-12세대 12100 4코어8쓰레드</t>
    <phoneticPr fontId="1" type="noConversion"/>
  </si>
  <si>
    <t>인텔정품쿨러</t>
    <phoneticPr fontId="1" type="noConversion"/>
  </si>
  <si>
    <t>MSI PRO H610M-E DDR4</t>
    <phoneticPr fontId="1" type="noConversion"/>
  </si>
  <si>
    <t>인텔 UHD 내장그래픽</t>
    <phoneticPr fontId="1" type="noConversion"/>
  </si>
  <si>
    <t>마이크로닉스 400W (정격브랜드 안정성최고)</t>
    <phoneticPr fontId="1" type="noConversion"/>
  </si>
  <si>
    <t>삼성전자 DDR4-3200 (8GB)</t>
    <phoneticPr fontId="1" type="noConversion"/>
  </si>
  <si>
    <t>3RSYS R30 (블랙)미니케이스</t>
    <phoneticPr fontId="1" type="noConversion"/>
  </si>
  <si>
    <t>송장 및 사무(전화문의)</t>
    <phoneticPr fontId="1" type="noConversion"/>
  </si>
  <si>
    <t xml:space="preserve"> NVME 256GB 일반대비 5배이상빨라요~ 처리속도(3000MB) 일반은 (500MB)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</si>
</sst>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82</v>
      </c>
      <c r="C1" s="41" t="s">
        <v>61</v>
      </c>
      <c r="D1" s="42"/>
      <c r="E1" s="114"/>
      <c r="F1" s="115"/>
      <c r="G1" s="115"/>
      <c r="H1" s="116"/>
    </row>
    <row r="2" spans="1:9" ht="22.5" customHeight="1">
      <c r="A2" s="15" t="s">
        <v>34</v>
      </c>
      <c r="B2" s="29">
        <v>1091523214</v>
      </c>
      <c r="C2" s="43"/>
      <c r="D2" s="44"/>
      <c r="E2" s="117"/>
      <c r="F2" s="39"/>
      <c r="G2" s="39"/>
      <c r="H2" s="118"/>
    </row>
    <row r="3" spans="1:9" ht="22.5" customHeight="1">
      <c r="A3" s="15" t="s">
        <v>35</v>
      </c>
      <c r="B3" s="16">
        <f ca="1">TODAY()</f>
        <v>45370</v>
      </c>
      <c r="C3" s="15" t="s">
        <v>36</v>
      </c>
      <c r="D3" s="18"/>
      <c r="E3" s="117"/>
      <c r="F3" s="39"/>
      <c r="G3" s="39"/>
      <c r="H3" s="118"/>
    </row>
    <row r="4" spans="1:9" ht="22.5" customHeight="1">
      <c r="A4" s="14" t="s">
        <v>33</v>
      </c>
      <c r="B4" s="47"/>
      <c r="C4" s="47"/>
      <c r="D4" s="48"/>
      <c r="E4" s="119"/>
      <c r="F4" s="120"/>
      <c r="G4" s="120"/>
      <c r="H4" s="121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69" t="s">
        <v>60</v>
      </c>
      <c r="B6" s="70"/>
      <c r="C6" s="58" t="s">
        <v>75</v>
      </c>
      <c r="D6" s="59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71"/>
      <c r="B7" s="72"/>
      <c r="C7" s="58" t="s">
        <v>76</v>
      </c>
      <c r="D7" s="59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71"/>
      <c r="B8" s="72"/>
      <c r="C8" s="125" t="s">
        <v>77</v>
      </c>
      <c r="D8" s="126"/>
      <c r="E8" s="3" t="s">
        <v>7</v>
      </c>
      <c r="F8" s="6">
        <v>93000</v>
      </c>
      <c r="G8" s="3">
        <v>1</v>
      </c>
      <c r="H8" s="6">
        <f t="shared" si="0"/>
        <v>93000</v>
      </c>
      <c r="I8" s="2"/>
    </row>
    <row r="9" spans="1:9" ht="37.5" customHeight="1">
      <c r="A9" s="71"/>
      <c r="B9" s="72"/>
      <c r="C9" s="58" t="s">
        <v>80</v>
      </c>
      <c r="D9" s="59"/>
      <c r="E9" s="3" t="s">
        <v>8</v>
      </c>
      <c r="F9" s="6">
        <v>30000</v>
      </c>
      <c r="G9" s="3">
        <v>1</v>
      </c>
      <c r="H9" s="6">
        <f t="shared" si="0"/>
        <v>30000</v>
      </c>
      <c r="I9" s="2"/>
    </row>
    <row r="10" spans="1:9" ht="24" customHeight="1">
      <c r="A10" s="71"/>
      <c r="B10" s="72"/>
      <c r="C10" s="58" t="s">
        <v>78</v>
      </c>
      <c r="D10" s="59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71"/>
      <c r="B11" s="72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1"/>
      <c r="B12" s="72"/>
      <c r="C12" s="134" t="s">
        <v>83</v>
      </c>
      <c r="D12" s="135"/>
      <c r="E12" s="3" t="s">
        <v>10</v>
      </c>
      <c r="F12" s="6">
        <v>30000</v>
      </c>
      <c r="G12" s="3">
        <v>1</v>
      </c>
      <c r="H12" s="6">
        <f t="shared" si="0"/>
        <v>30000</v>
      </c>
      <c r="I12" s="2"/>
    </row>
    <row r="13" spans="1:9" ht="31.5" customHeight="1">
      <c r="A13" s="71"/>
      <c r="B13" s="72"/>
      <c r="C13" s="52"/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1"/>
      <c r="B14" s="72"/>
      <c r="C14" s="52" t="s">
        <v>81</v>
      </c>
      <c r="D14" s="53"/>
      <c r="E14" s="3" t="s">
        <v>65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71"/>
      <c r="B15" s="72"/>
      <c r="C15" s="52" t="s">
        <v>79</v>
      </c>
      <c r="D15" s="53"/>
      <c r="E15" s="3" t="s">
        <v>66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71"/>
      <c r="B16" s="72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1"/>
      <c r="B17" s="72"/>
      <c r="C17" s="62" t="s">
        <v>69</v>
      </c>
      <c r="D17" s="63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1"/>
      <c r="B18" s="72"/>
      <c r="C18" s="79" t="s">
        <v>73</v>
      </c>
      <c r="D18" s="63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1"/>
      <c r="B19" s="72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1"/>
      <c r="B20" s="72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3" t="s">
        <v>63</v>
      </c>
      <c r="B21" s="74"/>
      <c r="C21" s="49" t="s">
        <v>12</v>
      </c>
      <c r="D21" s="49"/>
      <c r="E21" s="64">
        <f>SUM(H6:H20)</f>
        <v>448000</v>
      </c>
      <c r="F21" s="64"/>
      <c r="G21" s="24">
        <v>1</v>
      </c>
      <c r="H21" s="124" t="s">
        <v>14</v>
      </c>
      <c r="I21" s="2"/>
    </row>
    <row r="22" spans="1:9" ht="12.75" customHeight="1">
      <c r="A22" s="75"/>
      <c r="B22" s="76"/>
      <c r="C22" s="49"/>
      <c r="D22" s="49"/>
      <c r="E22" s="64">
        <f>E21*G21</f>
        <v>448000</v>
      </c>
      <c r="F22" s="64"/>
      <c r="G22" s="64"/>
      <c r="H22" s="124"/>
      <c r="I22" s="2"/>
    </row>
    <row r="23" spans="1:9" ht="12.75" customHeight="1">
      <c r="A23" s="75"/>
      <c r="B23" s="76"/>
      <c r="C23" s="49"/>
      <c r="D23" s="49"/>
      <c r="E23" s="64"/>
      <c r="F23" s="64"/>
      <c r="G23" s="64"/>
      <c r="H23" s="124"/>
      <c r="I23" s="2"/>
    </row>
    <row r="24" spans="1:9" ht="17.25" customHeight="1">
      <c r="A24" s="75"/>
      <c r="B24" s="76"/>
      <c r="C24" s="91" t="s">
        <v>17</v>
      </c>
      <c r="D24" s="92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7"/>
      <c r="B25" s="78"/>
      <c r="C25" s="52"/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7" t="s">
        <v>74</v>
      </c>
      <c r="B26" s="98"/>
      <c r="C26" s="80"/>
      <c r="D26" s="80"/>
      <c r="E26" s="5"/>
      <c r="F26" s="6"/>
      <c r="G26" s="3"/>
      <c r="H26" s="6">
        <f>F26*G26</f>
        <v>0</v>
      </c>
      <c r="I26" s="2"/>
    </row>
    <row r="27" spans="1:9">
      <c r="A27" s="99"/>
      <c r="B27" s="100"/>
      <c r="C27" s="80"/>
      <c r="D27" s="80"/>
      <c r="E27" s="5"/>
      <c r="F27" s="6"/>
      <c r="G27" s="3"/>
      <c r="H27" s="6">
        <f t="shared" ref="H27:H33" si="1">F27*G27</f>
        <v>0</v>
      </c>
      <c r="I27" s="2"/>
    </row>
    <row r="28" spans="1:9">
      <c r="A28" s="99"/>
      <c r="B28" s="100"/>
      <c r="C28" s="80"/>
      <c r="D28" s="80"/>
      <c r="E28" s="5"/>
      <c r="F28" s="6"/>
      <c r="G28" s="3"/>
      <c r="H28" s="6">
        <f t="shared" si="1"/>
        <v>0</v>
      </c>
      <c r="I28" s="2"/>
    </row>
    <row r="29" spans="1:9">
      <c r="A29" s="99"/>
      <c r="B29" s="100"/>
      <c r="C29" s="80"/>
      <c r="D29" s="80"/>
      <c r="E29" s="5"/>
      <c r="F29" s="6"/>
      <c r="G29" s="3"/>
      <c r="H29" s="6">
        <f t="shared" si="1"/>
        <v>0</v>
      </c>
      <c r="I29" s="2"/>
    </row>
    <row r="30" spans="1:9">
      <c r="A30" s="99"/>
      <c r="B30" s="100"/>
      <c r="C30" s="80"/>
      <c r="D30" s="80"/>
      <c r="E30" s="5"/>
      <c r="F30" s="6"/>
      <c r="G30" s="3"/>
      <c r="H30" s="6">
        <f t="shared" si="1"/>
        <v>0</v>
      </c>
      <c r="I30" s="2"/>
    </row>
    <row r="31" spans="1:9">
      <c r="A31" s="99"/>
      <c r="B31" s="100"/>
      <c r="C31" s="80"/>
      <c r="D31" s="80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99"/>
      <c r="B32" s="100"/>
      <c r="C32" s="93"/>
      <c r="D32" s="94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1"/>
      <c r="B33" s="102"/>
      <c r="C33" s="93"/>
      <c r="D33" s="94"/>
      <c r="E33" s="5"/>
      <c r="F33" s="6"/>
      <c r="G33" s="3"/>
      <c r="H33" s="6">
        <f t="shared" si="1"/>
        <v>0</v>
      </c>
      <c r="I33" s="2"/>
    </row>
    <row r="34" spans="1:9" ht="13.5" customHeight="1">
      <c r="A34" s="103" t="s">
        <v>24</v>
      </c>
      <c r="B34" s="104"/>
      <c r="C34" s="8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8"/>
      <c r="E34" s="65">
        <f>SUM(H25:H33)</f>
        <v>0</v>
      </c>
      <c r="F34" s="66"/>
      <c r="G34" s="66"/>
      <c r="H34" s="122" t="s">
        <v>14</v>
      </c>
      <c r="I34" s="2"/>
    </row>
    <row r="35" spans="1:9" ht="14.25" customHeight="1">
      <c r="A35" s="105"/>
      <c r="B35" s="106"/>
      <c r="C35" s="89"/>
      <c r="D35" s="90"/>
      <c r="E35" s="67"/>
      <c r="F35" s="68"/>
      <c r="G35" s="68"/>
      <c r="H35" s="123"/>
      <c r="I35" s="2"/>
    </row>
    <row r="36" spans="1:9" ht="16.5" customHeight="1">
      <c r="A36" s="95" t="s">
        <v>27</v>
      </c>
      <c r="B36" s="96"/>
      <c r="C36" s="85" t="b">
        <f>IF(F38="카드+현금",Sheet3!C11,IF(F38="현금+카드",Sheet3!C4))</f>
        <v>0</v>
      </c>
      <c r="D36" s="86"/>
      <c r="E36" s="8" t="s">
        <v>4</v>
      </c>
      <c r="F36" s="129">
        <f>SUM(E22,E34)</f>
        <v>448000</v>
      </c>
      <c r="G36" s="129"/>
      <c r="H36" s="9" t="s">
        <v>14</v>
      </c>
      <c r="I36" s="2"/>
    </row>
    <row r="37" spans="1:9" ht="16.5" customHeight="1">
      <c r="A37" s="95" t="s">
        <v>26</v>
      </c>
      <c r="B37" s="96"/>
      <c r="C37" s="83" t="b">
        <f>IF(F38="카드+현금",Sheet3!C9,IF(F38="현금+카드",Sheet3!C6))</f>
        <v>0</v>
      </c>
      <c r="D37" s="84"/>
      <c r="E37" s="8" t="s">
        <v>15</v>
      </c>
      <c r="F37" s="127">
        <f>F36*1.1-F36</f>
        <v>44800.000000000058</v>
      </c>
      <c r="G37" s="128"/>
      <c r="H37" s="10"/>
      <c r="I37" s="2"/>
    </row>
    <row r="38" spans="1:9" ht="17.25" customHeight="1">
      <c r="A38" s="95" t="s">
        <v>22</v>
      </c>
      <c r="B38" s="96"/>
      <c r="C38" s="108"/>
      <c r="D38" s="109"/>
      <c r="E38" s="8" t="s">
        <v>21</v>
      </c>
      <c r="F38" s="81" t="s">
        <v>59</v>
      </c>
      <c r="G38" s="82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3" t="s">
        <v>23</v>
      </c>
      <c r="B39" s="104"/>
      <c r="C39" s="110">
        <f>SUM(C36:C37)-C38</f>
        <v>0</v>
      </c>
      <c r="D39" s="111"/>
      <c r="E39" s="21" t="s">
        <v>62</v>
      </c>
      <c r="F39" s="131"/>
      <c r="G39" s="132"/>
      <c r="H39" s="133"/>
      <c r="I39" s="2"/>
    </row>
    <row r="40" spans="1:9" ht="20.25" customHeight="1">
      <c r="A40" s="105"/>
      <c r="B40" s="106"/>
      <c r="C40" s="112"/>
      <c r="D40" s="113"/>
      <c r="E40" s="25" t="s">
        <v>16</v>
      </c>
      <c r="F40" s="130">
        <f>IF(F38="현금(이체X)",F36,IF(F38="웹결제",ROUND(Sheet2!B7,-4),IF(F38="이체 및 현금영수증",F36+F36*10%,IF(F38="이체 및 세금계산서",F36+F36*10%,IF(F38="이체 및 세금계산서",F36+F36*10%,)))))-F39</f>
        <v>492800</v>
      </c>
      <c r="G40" s="130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7"/>
      <c r="F42" s="107"/>
      <c r="G42" s="107"/>
      <c r="H42" s="107"/>
      <c r="I42" s="2"/>
    </row>
    <row r="43" spans="1:9">
      <c r="A43" s="39"/>
      <c r="B43" s="39"/>
      <c r="C43" s="2"/>
      <c r="D43" s="2"/>
      <c r="E43" s="107"/>
      <c r="F43" s="107"/>
      <c r="G43" s="107"/>
      <c r="H43" s="107"/>
      <c r="I43" s="2"/>
    </row>
    <row r="44" spans="1:9">
      <c r="C44" s="2"/>
      <c r="D44" s="2"/>
      <c r="E44" s="107"/>
      <c r="F44" s="107"/>
      <c r="G44" s="107"/>
      <c r="H44" s="107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448000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-57200.000000000007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448000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448000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448000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2024-03-19T06:37:58Z</dcterms:modified>
</cp:coreProperties>
</file>