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B5631AF-7BC1-452F-8FBE-4C0300D353BA}" xr6:coauthVersionLast="47" xr6:coauthVersionMax="47" xr10:uidLastSave="{00000000-0000-0000-0000-000000000000}"/>
  <bookViews>
    <workbookView xWindow="12255" yWindow="1905" windowWidth="23385" windowHeight="1492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<sst xmlns="http://schemas.openxmlformats.org/spreadsheetml/2006/main" count="100" uniqueCount="86">
  <si>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</si>
  <si>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</si>
  <si>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</si>
  <si>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</si>
  <si>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</si>
  <si>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</si>
  <si>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</si>
  <si>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</si>
  <si>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</si>
  <si>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</si>
  <si>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</si>
  <si>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</si>
  <si>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</si>
  <si>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</si>
  <si>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</si>
  <si>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</si>
  <si>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</si>
  <si>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</si>
  <si>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</si>
  <si>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</si>
  <si>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</si>
  <si>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</si>
  <si>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</si>
  <si>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</si>
  <si>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</si>
  <si>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</si>
  <si>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</si>
  <si>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</si>
  <si>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</si>
  <si>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</si>
  <si>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</si>
  <si>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</si>
  <si>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</si>
  <si>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</si>
  <si>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</si>
  <si>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</si>
  <si>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</si>
  <si>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</si>
  <si>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</si>
  <si>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</si>
  <si>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</si>
  <si>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</si>
  <si>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</si>
  <si>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</si>
  <si>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</si>
  <si>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</si>
  <si>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</si>
  <si>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</si>
  <si>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</si>
  <si>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</si>
  <si>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</si>
  <si>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</si>
  <si>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</si>
  <si>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</si>
  <si>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</si>
  <si>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</si>
  <si>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</si>
  <si>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</si>
  <si>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</si>
  <si>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</si>
  <si>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</si>
  <si>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</si>
  <si>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</si>
  <si>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</si>
  <si>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</si>
  <si>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</si>
  <si>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</si>
  <si>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</si>
  <si>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</si>
  <si>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</si>
  <si>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</si>
  <si>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</si>
  <si>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</si>
  <si>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</si>
  <si>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</si>
  <si>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</si>
  <si>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라이젠5-5세대 7500F (라파엘) (멀티팩(정품))</t>
    <phoneticPr fontId="1" type="noConversion"/>
  </si>
  <si>
    <t>PCCOOLER PALADIN 400 (BLACK)</t>
    <phoneticPr fontId="1" type="noConversion"/>
  </si>
  <si>
    <t>ASUS TUF Gaming B650M-E</t>
    <phoneticPr fontId="1" type="noConversion"/>
  </si>
  <si>
    <t>삼성전자 DDR5-5600 (16GB)x2=32GB구성</t>
    <phoneticPr fontId="1" type="noConversion"/>
  </si>
  <si>
    <t>ASUS DUAL 지포스 RTX 4070 O12G OC D6X 12GB</t>
    <phoneticPr fontId="1" type="noConversion"/>
  </si>
  <si>
    <t>삼성 PM9A1 M.2 NVMe 수입 (1TB) 980pro랑 동급 AS보증기간 2년 대리점5년</t>
    <phoneticPr fontId="1" type="noConversion"/>
  </si>
  <si>
    <t>삼성 PM9A1 M.2 NVMe 수입 (512GB)보조공간으로 활용 (D드라이브)</t>
    <phoneticPr fontId="1" type="noConversion"/>
  </si>
  <si>
    <t>앱코 G40 시그니처 (블랙)</t>
    <phoneticPr fontId="1" type="noConversion"/>
  </si>
  <si>
    <t>마이크로닉스 Classic II 850W 80PLUS GOLD 230V EU 풀모듈러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</si>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</sst>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theme="1"/>
      <name val="HY견명조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09"/>
      <c r="F1" s="110"/>
      <c r="G1" s="110"/>
      <c r="H1" s="111"/>
    </row>
    <row r="2" spans="1:9" ht="22.5" customHeight="1">
      <c r="A2" s="15" t="s">
        <v>34</v>
      </c>
      <c r="B2" s="29">
        <v>1029775143</v>
      </c>
      <c r="C2" s="40"/>
      <c r="D2" s="41"/>
      <c r="E2" s="112"/>
      <c r="F2" s="36"/>
      <c r="G2" s="36"/>
      <c r="H2" s="113"/>
    </row>
    <row r="3" spans="1:9" ht="22.5" customHeight="1">
      <c r="A3" s="15" t="s">
        <v>35</v>
      </c>
      <c r="B3" s="16">
        <f ca="1">TODAY()</f>
        <v>45282</v>
      </c>
      <c r="C3" s="15" t="s">
        <v>36</v>
      </c>
      <c r="D3" s="18"/>
      <c r="E3" s="112"/>
      <c r="F3" s="36"/>
      <c r="G3" s="36"/>
      <c r="H3" s="113"/>
    </row>
    <row r="4" spans="1:9" ht="22.5" customHeight="1">
      <c r="A4" s="14" t="s">
        <v>33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4" t="s">
        <v>62</v>
      </c>
      <c r="B6" s="65"/>
      <c r="C6" s="55" t="s">
        <v>76</v>
      </c>
      <c r="D6" s="56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66"/>
      <c r="B7" s="67"/>
      <c r="C7" s="55" t="s">
        <v>77</v>
      </c>
      <c r="D7" s="56"/>
      <c r="E7" s="22" t="s">
        <v>11</v>
      </c>
      <c r="F7" s="6">
        <v>33000</v>
      </c>
      <c r="G7" s="3">
        <v>1</v>
      </c>
      <c r="H7" s="6">
        <f t="shared" ref="H7:H20" si="0">F7*G7</f>
        <v>33000</v>
      </c>
      <c r="I7" s="2"/>
    </row>
    <row r="8" spans="1:9" ht="25.5" customHeight="1">
      <c r="A8" s="66"/>
      <c r="B8" s="67"/>
      <c r="C8" s="120" t="s">
        <v>78</v>
      </c>
      <c r="D8" s="121"/>
      <c r="E8" s="3" t="s">
        <v>7</v>
      </c>
      <c r="F8" s="6">
        <v>217000</v>
      </c>
      <c r="G8" s="3">
        <v>1</v>
      </c>
      <c r="H8" s="6">
        <f t="shared" si="0"/>
        <v>217000</v>
      </c>
      <c r="I8" s="2"/>
    </row>
    <row r="9" spans="1:9" ht="37.5" customHeight="1">
      <c r="A9" s="66"/>
      <c r="B9" s="67"/>
      <c r="C9" s="55" t="s">
        <v>79</v>
      </c>
      <c r="D9" s="56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66"/>
      <c r="B10" s="67"/>
      <c r="C10" s="55" t="s">
        <v>80</v>
      </c>
      <c r="D10" s="56"/>
      <c r="E10" s="3" t="s">
        <v>9</v>
      </c>
      <c r="F10" s="6">
        <v>860000</v>
      </c>
      <c r="G10" s="3">
        <v>1</v>
      </c>
      <c r="H10" s="6">
        <f t="shared" si="0"/>
        <v>860000</v>
      </c>
      <c r="I10" s="2"/>
    </row>
    <row r="11" spans="1:9" ht="24" customHeight="1">
      <c r="A11" s="66"/>
      <c r="B11" s="67"/>
      <c r="C11" s="129" t="s">
        <v>81</v>
      </c>
      <c r="D11" s="130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66"/>
      <c r="B12" s="67"/>
      <c r="C12" s="129" t="s">
        <v>82</v>
      </c>
      <c r="D12" s="131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>
      <c r="A13" s="66"/>
      <c r="B13" s="67"/>
      <c r="C13" s="49" t="s">
        <v>45</v>
      </c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9" t="s">
        <v>83</v>
      </c>
      <c r="D14" s="50"/>
      <c r="E14" s="3" t="s">
        <v>67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66"/>
      <c r="B15" s="67"/>
      <c r="C15" s="49" t="s">
        <v>84</v>
      </c>
      <c r="D15" s="50"/>
      <c r="E15" s="3" t="s">
        <v>68</v>
      </c>
      <c r="F15" s="6">
        <v>150000</v>
      </c>
      <c r="G15" s="3">
        <v>1</v>
      </c>
      <c r="H15" s="6">
        <f t="shared" si="0"/>
        <v>150000</v>
      </c>
      <c r="I15" s="2"/>
    </row>
    <row r="16" spans="1:9" ht="24" customHeight="1">
      <c r="A16" s="66"/>
      <c r="B16" s="67"/>
      <c r="C16" s="51" t="s">
        <v>45</v>
      </c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71</v>
      </c>
      <c r="D17" s="58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6"/>
      <c r="B18" s="67"/>
      <c r="C18" s="74" t="s">
        <v>72</v>
      </c>
      <c r="D18" s="58"/>
      <c r="E18" s="4" t="s">
        <v>74</v>
      </c>
      <c r="F18" s="7"/>
      <c r="G18" s="4"/>
      <c r="H18" s="6"/>
      <c r="I18" s="2"/>
    </row>
    <row r="19" spans="1:9">
      <c r="A19" s="66"/>
      <c r="B19" s="67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6"/>
      <c r="B20" s="67"/>
      <c r="C20" s="47"/>
      <c r="D20" s="48"/>
      <c r="E20" s="4"/>
      <c r="F20" s="7"/>
      <c r="G20" s="4"/>
      <c r="H20" s="6">
        <f t="shared" si="0"/>
        <v>0</v>
      </c>
      <c r="I20" s="2"/>
    </row>
    <row r="21" spans="1:9" ht="12.75" customHeight="1">
      <c r="A21" s="68" t="s">
        <v>65</v>
      </c>
      <c r="B21" s="69"/>
      <c r="C21" s="46" t="s">
        <v>12</v>
      </c>
      <c r="D21" s="46"/>
      <c r="E21" s="59">
        <f>SUM(H6:H20)</f>
        <v>1919000</v>
      </c>
      <c r="F21" s="59"/>
      <c r="G21" s="24">
        <v>1</v>
      </c>
      <c r="H21" s="119" t="s">
        <v>14</v>
      </c>
      <c r="I21" s="2"/>
    </row>
    <row r="22" spans="1:9" ht="12.75" customHeight="1">
      <c r="A22" s="70"/>
      <c r="B22" s="71"/>
      <c r="C22" s="46"/>
      <c r="D22" s="46"/>
      <c r="E22" s="59">
        <f>E21*G21</f>
        <v>1919000</v>
      </c>
      <c r="F22" s="59"/>
      <c r="G22" s="59"/>
      <c r="H22" s="119"/>
      <c r="I22" s="2"/>
    </row>
    <row r="23" spans="1:9" ht="12.75" customHeight="1">
      <c r="A23" s="70"/>
      <c r="B23" s="71"/>
      <c r="C23" s="46"/>
      <c r="D23" s="46"/>
      <c r="E23" s="59"/>
      <c r="F23" s="59"/>
      <c r="G23" s="59"/>
      <c r="H23" s="119"/>
      <c r="I23" s="2"/>
    </row>
    <row r="24" spans="1:9" ht="17.25" customHeight="1">
      <c r="A24" s="70"/>
      <c r="B24" s="71"/>
      <c r="C24" s="86" t="s">
        <v>17</v>
      </c>
      <c r="D24" s="87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2"/>
      <c r="B25" s="73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2" t="s">
        <v>60</v>
      </c>
      <c r="B26" s="93"/>
      <c r="C26" s="75"/>
      <c r="D26" s="75"/>
      <c r="E26" s="5"/>
      <c r="F26" s="6"/>
      <c r="G26" s="3"/>
      <c r="H26" s="6">
        <f>F26*G26</f>
        <v>0</v>
      </c>
      <c r="I26" s="2"/>
    </row>
    <row r="27" spans="1:9">
      <c r="A27" s="94"/>
      <c r="B27" s="95"/>
      <c r="C27" s="75"/>
      <c r="D27" s="75"/>
      <c r="E27" s="5"/>
      <c r="F27" s="6"/>
      <c r="G27" s="3"/>
      <c r="H27" s="6">
        <f t="shared" ref="H27:H33" si="1">F27*G27</f>
        <v>0</v>
      </c>
      <c r="I27" s="2"/>
    </row>
    <row r="28" spans="1:9">
      <c r="A28" s="94"/>
      <c r="B28" s="95"/>
      <c r="C28" s="75"/>
      <c r="D28" s="7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75"/>
      <c r="D29" s="75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75"/>
      <c r="D30" s="75"/>
      <c r="E30" s="5"/>
      <c r="F30" s="6"/>
      <c r="G30" s="3"/>
      <c r="H30" s="6">
        <f t="shared" si="1"/>
        <v>0</v>
      </c>
      <c r="I30" s="2"/>
    </row>
    <row r="31" spans="1:9">
      <c r="A31" s="94"/>
      <c r="B31" s="95"/>
      <c r="C31" s="75"/>
      <c r="D31" s="75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4"/>
      <c r="B32" s="95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6"/>
      <c r="B33" s="97"/>
      <c r="C33" s="88"/>
      <c r="D33" s="89"/>
      <c r="E33" s="5"/>
      <c r="F33" s="6"/>
      <c r="G33" s="3"/>
      <c r="H33" s="6">
        <f t="shared" si="1"/>
        <v>0</v>
      </c>
      <c r="I33" s="2"/>
    </row>
    <row r="34" spans="1:9" ht="13.5" customHeight="1">
      <c r="A34" s="98" t="s">
        <v>24</v>
      </c>
      <c r="B34" s="99"/>
      <c r="C34" s="8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3"/>
      <c r="E34" s="60">
        <f>SUM(H25:H33)</f>
        <v>0</v>
      </c>
      <c r="F34" s="61"/>
      <c r="G34" s="61"/>
      <c r="H34" s="117" t="s">
        <v>14</v>
      </c>
      <c r="I34" s="2"/>
    </row>
    <row r="35" spans="1:9" ht="14.25" customHeight="1">
      <c r="A35" s="100"/>
      <c r="B35" s="101"/>
      <c r="C35" s="84"/>
      <c r="D35" s="85"/>
      <c r="E35" s="62"/>
      <c r="F35" s="63"/>
      <c r="G35" s="63"/>
      <c r="H35" s="118"/>
      <c r="I35" s="2"/>
    </row>
    <row r="36" spans="1:9" ht="16.5" customHeight="1">
      <c r="A36" s="90" t="s">
        <v>27</v>
      </c>
      <c r="B36" s="91"/>
      <c r="C36" s="80" t="b">
        <f>IF(F38="카드+현금",Sheet3!C11,IF(F38="현금+카드",Sheet3!C4))</f>
        <v>0</v>
      </c>
      <c r="D36" s="81"/>
      <c r="E36" s="8" t="s">
        <v>4</v>
      </c>
      <c r="F36" s="124">
        <f>SUM(E22,E34)</f>
        <v>1919000</v>
      </c>
      <c r="G36" s="124"/>
      <c r="H36" s="9" t="s">
        <v>14</v>
      </c>
      <c r="I36" s="2"/>
    </row>
    <row r="37" spans="1:9" ht="16.5" customHeight="1">
      <c r="A37" s="90" t="s">
        <v>26</v>
      </c>
      <c r="B37" s="91"/>
      <c r="C37" s="78" t="b">
        <f>IF(F38="카드+현금",Sheet3!C9,IF(F38="현금+카드",Sheet3!C6))</f>
        <v>0</v>
      </c>
      <c r="D37" s="79"/>
      <c r="E37" s="8" t="s">
        <v>15</v>
      </c>
      <c r="F37" s="122">
        <f>F36*1.1-F36</f>
        <v>191900</v>
      </c>
      <c r="G37" s="123"/>
      <c r="H37" s="10"/>
      <c r="I37" s="2"/>
    </row>
    <row r="38" spans="1:9" ht="17.25" customHeight="1">
      <c r="A38" s="90" t="s">
        <v>22</v>
      </c>
      <c r="B38" s="91"/>
      <c r="C38" s="103"/>
      <c r="D38" s="104"/>
      <c r="E38" s="8" t="s">
        <v>21</v>
      </c>
      <c r="F38" s="76" t="s">
        <v>61</v>
      </c>
      <c r="G38" s="77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8" t="s">
        <v>23</v>
      </c>
      <c r="B39" s="99"/>
      <c r="C39" s="105">
        <f>SUM(C36:C37)-C38</f>
        <v>0</v>
      </c>
      <c r="D39" s="106"/>
      <c r="E39" s="21" t="s">
        <v>64</v>
      </c>
      <c r="F39" s="126">
        <v>10900</v>
      </c>
      <c r="G39" s="127"/>
      <c r="H39" s="128"/>
      <c r="I39" s="2"/>
    </row>
    <row r="40" spans="1:9" ht="20.25" customHeight="1">
      <c r="A40" s="100"/>
      <c r="B40" s="101"/>
      <c r="C40" s="107"/>
      <c r="D40" s="108"/>
      <c r="E40" s="25" t="s">
        <v>16</v>
      </c>
      <c r="F40" s="125">
        <f>IF(F38="현금(이체X)",F36,IF(F38="웹결제",ROUND(Sheet2!B7,-4),IF(F38="이체 및 현금영수증",F36+F36*10%,IF(F38="이체 및 세금계산서",F36+F36*10%,IF(F38="이체 및 세금계산서",F36+F36*10%,)))))-F39</f>
        <v>2100000</v>
      </c>
      <c r="G40" s="125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-10900</v>
      </c>
      <c r="I41" s="2"/>
    </row>
    <row r="42" spans="1:9" ht="16.5" customHeight="1">
      <c r="B42" s="35"/>
      <c r="C42" s="2"/>
      <c r="D42" s="2"/>
      <c r="E42" s="102" t="s">
        <v>41</v>
      </c>
      <c r="F42" s="102"/>
      <c r="G42" s="102"/>
      <c r="H42" s="102"/>
      <c r="I42" s="2"/>
    </row>
    <row r="43" spans="1:9">
      <c r="A43" s="36"/>
      <c r="B43" s="36"/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102"/>
      <c r="F44" s="102"/>
      <c r="G44" s="102"/>
      <c r="H44" s="102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1919000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1560900.0000000002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1918999.9999999998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1919000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1919000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2023-12-22T04:51:55Z</cp:lastPrinted>
  <dcterms:created xsi:type="dcterms:W3CDTF">2019-03-28T03:58:09Z</dcterms:created>
  <dcterms:modified xsi:type="dcterms:W3CDTF">2023-12-22T05:09:50Z</dcterms:modified>
</cp:coreProperties>
</file>