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5F9F2D38-59B9-43D9-89BC-5CC55CBD6CFF}" xr6:coauthVersionLast="47" xr6:coauthVersionMax="47" xr10:uidLastSave="{00000000-0000-0000-0000-000000000000}"/>
  <bookViews>
    <workbookView xWindow="4365" yWindow="1725" windowWidth="22755" windowHeight="1560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<sst xmlns="http://schemas.openxmlformats.org/spreadsheetml/2006/main" count="100" uniqueCount="88">
  <si>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</si>
  <si>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</si>
  <si>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</si>
  <si>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</si>
  <si>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</si>
  <si>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</si>
  <si>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</si>
  <si>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</si>
  <si>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</si>
  <si>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</si>
  <si>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</si>
  <si>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</si>
  <si>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</si>
  <si>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</si>
  <si>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</si>
  <si>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</si>
  <si>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</si>
  <si>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</si>
  <si>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</si>
  <si>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</si>
  <si>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</si>
  <si>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</si>
  <si>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</si>
  <si>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</si>
  <si>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</si>
  <si>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</si>
  <si>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</si>
  <si>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</si>
  <si>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</si>
  <si>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</si>
  <si>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</si>
  <si>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</si>
  <si>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</si>
  <si>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</si>
  <si>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</si>
  <si>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</si>
  <si>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</si>
  <si>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</si>
  <si>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</si>
  <si>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</si>
  <si>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</si>
  <si>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</si>
  <si>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</si>
  <si>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</si>
  <si>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</si>
  <si>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</si>
  <si>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</si>
  <si>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</si>
  <si>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</si>
  <si>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</si>
  <si>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</si>
  <si>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</si>
  <si>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</si>
  <si>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</si>
  <si>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</si>
  <si>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</si>
  <si>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</si>
  <si>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</si>
  <si>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</si>
  <si>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</si>
  <si>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</si>
  <si>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</si>
  <si>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</si>
  <si>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</si>
  <si>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</si>
  <si>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</si>
  <si>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</si>
  <si>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</si>
  <si>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</si>
  <si>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</si>
  <si>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</si>
  <si>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</si>
  <si>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</si>
  <si>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</si>
  <si>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</si>
  <si>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</si>
  <si>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</si>
  <si>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인텔 코어i5-12세대 12400F 6코어 12쓰레드</t>
    <phoneticPr fontId="1" type="noConversion"/>
  </si>
  <si>
    <t>COLORFUL H610M-E M.2 V20 D4</t>
    <phoneticPr fontId="1" type="noConversion"/>
  </si>
  <si>
    <t>삼성전자 DDR4-3200 (8GB)</t>
    <phoneticPr fontId="1" type="noConversion"/>
  </si>
  <si>
    <t>기존 RTX 2060 활용</t>
    <phoneticPr fontId="1" type="noConversion"/>
  </si>
  <si>
    <t>쿨러마스터 MWE 750 BRONZE V2 230V</t>
    <phoneticPr fontId="1" type="noConversion"/>
  </si>
  <si>
    <t xml:space="preserve">	Western Digital WD Blue SN580 M.2 NVMe (1TB)</t>
    <phoneticPr fontId="1" type="noConversion"/>
  </si>
  <si>
    <t>DEEPCOOL AG400</t>
    <phoneticPr fontId="1" type="noConversion"/>
  </si>
  <si>
    <t>마이크로닉스 Master M60 메쉬 (블랙)</t>
    <phoneticPr fontId="1" type="noConversion"/>
  </si>
  <si>
    <t>박기곤 고객님</t>
    <phoneticPr fontId="1" type="noConversion"/>
  </si>
  <si>
    <t>게이밍 장패드 두꺼운걸로</t>
    <phoneticPr fontId="1" type="noConversion"/>
  </si>
  <si>
    <t>장패드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</si>
</sst>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G26" sqref="G2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85</v>
      </c>
      <c r="C1" s="115" t="s">
        <v>63</v>
      </c>
      <c r="D1" s="116"/>
      <c r="E1" s="47"/>
      <c r="F1" s="48"/>
      <c r="G1" s="48"/>
      <c r="H1" s="49"/>
    </row>
    <row r="2" spans="1:9" ht="22.5" customHeight="1">
      <c r="A2" s="15" t="s">
        <v>34</v>
      </c>
      <c r="B2" s="29">
        <v>1041762962</v>
      </c>
      <c r="C2" s="117"/>
      <c r="D2" s="118"/>
      <c r="E2" s="50"/>
      <c r="F2" s="51"/>
      <c r="G2" s="51"/>
      <c r="H2" s="52"/>
    </row>
    <row r="3" spans="1:9" ht="22.5" customHeight="1">
      <c r="A3" s="15" t="s">
        <v>35</v>
      </c>
      <c r="B3" s="16">
        <f ca="1">TODAY()</f>
        <v>45263</v>
      </c>
      <c r="C3" s="15" t="s">
        <v>36</v>
      </c>
      <c r="D3" s="18"/>
      <c r="E3" s="50"/>
      <c r="F3" s="51"/>
      <c r="G3" s="51"/>
      <c r="H3" s="52"/>
    </row>
    <row r="4" spans="1:9" ht="22.5" customHeight="1">
      <c r="A4" s="14" t="s">
        <v>33</v>
      </c>
      <c r="B4" s="119"/>
      <c r="C4" s="119"/>
      <c r="D4" s="120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1" t="s">
        <v>62</v>
      </c>
      <c r="B6" s="102"/>
      <c r="C6" s="61" t="s">
        <v>77</v>
      </c>
      <c r="D6" s="62"/>
      <c r="E6" s="3" t="s">
        <v>6</v>
      </c>
      <c r="F6" s="6">
        <v>180000</v>
      </c>
      <c r="G6" s="3">
        <v>1</v>
      </c>
      <c r="H6" s="6">
        <f>F6*G6</f>
        <v>180000</v>
      </c>
      <c r="I6" s="2"/>
    </row>
    <row r="7" spans="1:9" ht="24" customHeight="1">
      <c r="A7" s="103"/>
      <c r="B7" s="104"/>
      <c r="C7" s="61" t="s">
        <v>83</v>
      </c>
      <c r="D7" s="62"/>
      <c r="E7" s="22" t="s">
        <v>11</v>
      </c>
      <c r="F7" s="6">
        <v>25000</v>
      </c>
      <c r="G7" s="3">
        <v>1</v>
      </c>
      <c r="H7" s="6">
        <f t="shared" ref="H7:H20" si="0">F7*G7</f>
        <v>25000</v>
      </c>
      <c r="I7" s="2"/>
    </row>
    <row r="8" spans="1:9" ht="25.5" customHeight="1">
      <c r="A8" s="103"/>
      <c r="B8" s="104"/>
      <c r="C8" s="63" t="s">
        <v>78</v>
      </c>
      <c r="D8" s="64"/>
      <c r="E8" s="3" t="s">
        <v>7</v>
      </c>
      <c r="F8" s="6">
        <v>90000</v>
      </c>
      <c r="G8" s="3">
        <v>1</v>
      </c>
      <c r="H8" s="6">
        <f t="shared" si="0"/>
        <v>90000</v>
      </c>
      <c r="I8" s="2"/>
    </row>
    <row r="9" spans="1:9" ht="37.5" customHeight="1">
      <c r="A9" s="103"/>
      <c r="B9" s="104"/>
      <c r="C9" s="61" t="s">
        <v>79</v>
      </c>
      <c r="D9" s="62"/>
      <c r="E9" s="3" t="s">
        <v>8</v>
      </c>
      <c r="F9" s="6">
        <v>25000</v>
      </c>
      <c r="G9" s="3">
        <v>2</v>
      </c>
      <c r="H9" s="6">
        <f t="shared" si="0"/>
        <v>50000</v>
      </c>
      <c r="I9" s="2"/>
    </row>
    <row r="10" spans="1:9" ht="24" customHeight="1">
      <c r="A10" s="103"/>
      <c r="B10" s="104"/>
      <c r="C10" s="61" t="s">
        <v>80</v>
      </c>
      <c r="D10" s="62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24" customHeight="1">
      <c r="A11" s="103"/>
      <c r="B11" s="104"/>
      <c r="C11" s="128"/>
      <c r="D11" s="129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30" t="s">
        <v>82</v>
      </c>
      <c r="D12" s="62"/>
      <c r="E12" s="3" t="s">
        <v>10</v>
      </c>
      <c r="F12" s="6">
        <v>90000</v>
      </c>
      <c r="G12" s="3">
        <v>1</v>
      </c>
      <c r="H12" s="6">
        <f t="shared" si="0"/>
        <v>90000</v>
      </c>
      <c r="I12" s="2"/>
    </row>
    <row r="13" spans="1:9">
      <c r="A13" s="103"/>
      <c r="B13" s="104"/>
      <c r="C13" s="92"/>
      <c r="D13" s="93"/>
      <c r="E13" s="3" t="s">
        <v>67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92" t="s">
        <v>84</v>
      </c>
      <c r="D14" s="93"/>
      <c r="E14" s="3" t="s">
        <v>68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4" customHeight="1">
      <c r="A15" s="103"/>
      <c r="B15" s="104"/>
      <c r="C15" s="92" t="s">
        <v>81</v>
      </c>
      <c r="D15" s="93"/>
      <c r="E15" s="3" t="s">
        <v>69</v>
      </c>
      <c r="F15" s="6">
        <v>76000</v>
      </c>
      <c r="G15" s="3">
        <v>1</v>
      </c>
      <c r="H15" s="6">
        <f t="shared" si="0"/>
        <v>76000</v>
      </c>
      <c r="I15" s="2"/>
    </row>
    <row r="16" spans="1:9" ht="24" customHeight="1">
      <c r="A16" s="103"/>
      <c r="B16" s="104"/>
      <c r="C16" s="124"/>
      <c r="D16" s="125"/>
      <c r="E16" s="3" t="s">
        <v>70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131" t="s">
        <v>72</v>
      </c>
      <c r="D17" s="112"/>
      <c r="E17" s="4" t="s">
        <v>71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3"/>
      <c r="B18" s="104"/>
      <c r="C18" s="111" t="s">
        <v>73</v>
      </c>
      <c r="D18" s="112"/>
      <c r="E18" s="4" t="s">
        <v>75</v>
      </c>
      <c r="F18" s="7"/>
      <c r="G18" s="4"/>
      <c r="H18" s="6"/>
      <c r="I18" s="2"/>
    </row>
    <row r="19" spans="1:9">
      <c r="A19" s="103"/>
      <c r="B19" s="104"/>
      <c r="C19" s="126" t="s">
        <v>74</v>
      </c>
      <c r="D19" s="127"/>
      <c r="E19" s="3" t="s">
        <v>76</v>
      </c>
      <c r="F19" s="7"/>
      <c r="G19" s="4"/>
      <c r="H19" s="6">
        <f t="shared" si="0"/>
        <v>0</v>
      </c>
      <c r="I19" s="2"/>
    </row>
    <row r="20" spans="1:9">
      <c r="A20" s="103"/>
      <c r="B20" s="104"/>
      <c r="C20" s="122"/>
      <c r="D20" s="123"/>
      <c r="E20" s="4" t="s">
        <v>64</v>
      </c>
      <c r="F20" s="7"/>
      <c r="G20" s="4"/>
      <c r="H20" s="6">
        <f t="shared" si="0"/>
        <v>0</v>
      </c>
      <c r="I20" s="2"/>
    </row>
    <row r="21" spans="1:9" ht="12.75" customHeight="1">
      <c r="A21" s="105" t="s">
        <v>66</v>
      </c>
      <c r="B21" s="106"/>
      <c r="C21" s="121" t="s">
        <v>12</v>
      </c>
      <c r="D21" s="121"/>
      <c r="E21" s="96">
        <f>SUM(H6:H20)</f>
        <v>636000</v>
      </c>
      <c r="F21" s="96"/>
      <c r="G21" s="24">
        <v>1</v>
      </c>
      <c r="H21" s="58" t="s">
        <v>14</v>
      </c>
      <c r="I21" s="2"/>
    </row>
    <row r="22" spans="1:9" ht="12.75" customHeight="1">
      <c r="A22" s="107"/>
      <c r="B22" s="108"/>
      <c r="C22" s="121"/>
      <c r="D22" s="121"/>
      <c r="E22" s="96">
        <f>E21*G21</f>
        <v>636000</v>
      </c>
      <c r="F22" s="96"/>
      <c r="G22" s="96"/>
      <c r="H22" s="58"/>
      <c r="I22" s="2"/>
    </row>
    <row r="23" spans="1:9" ht="12.75" customHeight="1">
      <c r="A23" s="107"/>
      <c r="B23" s="108"/>
      <c r="C23" s="121"/>
      <c r="D23" s="121"/>
      <c r="E23" s="96"/>
      <c r="F23" s="96"/>
      <c r="G23" s="96"/>
      <c r="H23" s="58"/>
      <c r="I23" s="2"/>
    </row>
    <row r="24" spans="1:9" ht="17.25" customHeight="1">
      <c r="A24" s="107"/>
      <c r="B24" s="108"/>
      <c r="C24" s="90" t="s">
        <v>17</v>
      </c>
      <c r="D24" s="91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09"/>
      <c r="B25" s="110"/>
      <c r="C25" s="92" t="s">
        <v>86</v>
      </c>
      <c r="D25" s="93"/>
      <c r="E25" s="5" t="s">
        <v>87</v>
      </c>
      <c r="F25" s="6">
        <v>0</v>
      </c>
      <c r="G25" s="3">
        <v>1</v>
      </c>
      <c r="H25" s="6">
        <f>F25*G25</f>
        <v>0</v>
      </c>
      <c r="I25" s="2"/>
    </row>
    <row r="26" spans="1:9" ht="25.15" customHeight="1">
      <c r="A26" s="74" t="s">
        <v>60</v>
      </c>
      <c r="B26" s="75"/>
      <c r="C26" s="113"/>
      <c r="D26" s="113"/>
      <c r="E26" s="5"/>
      <c r="F26" s="6"/>
      <c r="G26" s="3"/>
      <c r="H26" s="6">
        <f>F26*G26</f>
        <v>0</v>
      </c>
      <c r="I26" s="2"/>
    </row>
    <row r="27" spans="1:9">
      <c r="A27" s="76"/>
      <c r="B27" s="77"/>
      <c r="C27" s="113"/>
      <c r="D27" s="113"/>
      <c r="E27" s="5"/>
      <c r="F27" s="6"/>
      <c r="G27" s="3"/>
      <c r="H27" s="6">
        <f t="shared" ref="H27:H33" si="1">F27*G27</f>
        <v>0</v>
      </c>
      <c r="I27" s="2"/>
    </row>
    <row r="28" spans="1:9">
      <c r="A28" s="76"/>
      <c r="B28" s="77"/>
      <c r="C28" s="113"/>
      <c r="D28" s="113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113"/>
      <c r="D29" s="113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113"/>
      <c r="D30" s="113"/>
      <c r="E30" s="5"/>
      <c r="F30" s="6"/>
      <c r="G30" s="3"/>
      <c r="H30" s="6">
        <f t="shared" si="1"/>
        <v>0</v>
      </c>
      <c r="I30" s="2"/>
    </row>
    <row r="31" spans="1:9">
      <c r="A31" s="76"/>
      <c r="B31" s="77"/>
      <c r="C31" s="113"/>
      <c r="D31" s="113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76"/>
      <c r="B32" s="77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78"/>
      <c r="B33" s="79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37" t="s">
        <v>24</v>
      </c>
      <c r="B34" s="38"/>
      <c r="C34" s="86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7"/>
      <c r="E34" s="97">
        <f>SUM(H25:H33)</f>
        <v>0</v>
      </c>
      <c r="F34" s="98"/>
      <c r="G34" s="98"/>
      <c r="H34" s="56" t="s">
        <v>14</v>
      </c>
      <c r="I34" s="2"/>
    </row>
    <row r="35" spans="1:9" ht="14.25" customHeight="1">
      <c r="A35" s="39"/>
      <c r="B35" s="40"/>
      <c r="C35" s="88"/>
      <c r="D35" s="89"/>
      <c r="E35" s="99"/>
      <c r="F35" s="100"/>
      <c r="G35" s="100"/>
      <c r="H35" s="57"/>
      <c r="I35" s="2"/>
    </row>
    <row r="36" spans="1:9" ht="16.5" customHeight="1">
      <c r="A36" s="72" t="s">
        <v>27</v>
      </c>
      <c r="B36" s="73"/>
      <c r="C36" s="84" t="b">
        <f>IF(F38="카드+현금",Sheet3!C11,IF(F38="현금+카드",Sheet3!C4))</f>
        <v>0</v>
      </c>
      <c r="D36" s="85"/>
      <c r="E36" s="8" t="s">
        <v>4</v>
      </c>
      <c r="F36" s="67">
        <f>SUM(E22,E34)</f>
        <v>636000</v>
      </c>
      <c r="G36" s="67"/>
      <c r="H36" s="9" t="s">
        <v>14</v>
      </c>
      <c r="I36" s="2"/>
    </row>
    <row r="37" spans="1:9" ht="16.5" customHeight="1">
      <c r="A37" s="72" t="s">
        <v>26</v>
      </c>
      <c r="B37" s="73"/>
      <c r="C37" s="82" t="b">
        <f>IF(F38="카드+현금",Sheet3!C9,IF(F38="현금+카드",Sheet3!C6))</f>
        <v>0</v>
      </c>
      <c r="D37" s="83"/>
      <c r="E37" s="8" t="s">
        <v>15</v>
      </c>
      <c r="F37" s="65">
        <f>F36*1.1-F36</f>
        <v>63600</v>
      </c>
      <c r="G37" s="66"/>
      <c r="H37" s="10"/>
      <c r="I37" s="2"/>
    </row>
    <row r="38" spans="1:9" ht="17.25" customHeight="1">
      <c r="A38" s="72" t="s">
        <v>22</v>
      </c>
      <c r="B38" s="73"/>
      <c r="C38" s="41"/>
      <c r="D38" s="42"/>
      <c r="E38" s="8" t="s">
        <v>21</v>
      </c>
      <c r="F38" s="80" t="s">
        <v>61</v>
      </c>
      <c r="G38" s="81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37" t="s">
        <v>23</v>
      </c>
      <c r="B39" s="38"/>
      <c r="C39" s="43">
        <f>SUM(C36:C37)-C38</f>
        <v>0</v>
      </c>
      <c r="D39" s="44"/>
      <c r="E39" s="21" t="s">
        <v>65</v>
      </c>
      <c r="F39" s="69">
        <v>9600</v>
      </c>
      <c r="G39" s="70"/>
      <c r="H39" s="71"/>
      <c r="I39" s="2"/>
    </row>
    <row r="40" spans="1:9" ht="20.25" customHeight="1">
      <c r="A40" s="39"/>
      <c r="B40" s="40"/>
      <c r="C40" s="45"/>
      <c r="D40" s="46"/>
      <c r="E40" s="25" t="s">
        <v>16</v>
      </c>
      <c r="F40" s="68">
        <f>IF(F38="현금(이체X)",F36,IF(F38="웹결제",ROUND(Sheet2!B7,-4),IF(F38="이체 및 현금영수증",F36+F36*10%,IF(F38="이체 및 세금계산서",F36+F36*10%,IF(F38="이체 및 세금계산서",F36+F36*10%,)))))-F39</f>
        <v>690000</v>
      </c>
      <c r="G40" s="6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4" t="s">
        <v>44</v>
      </c>
      <c r="G41" s="114"/>
      <c r="H41" s="27">
        <f>F40-(F37+F36)</f>
        <v>-9600</v>
      </c>
      <c r="I41" s="2"/>
    </row>
    <row r="42" spans="1:9" ht="16.5" customHeight="1">
      <c r="B42" s="35"/>
      <c r="C42" s="2"/>
      <c r="D42" s="2"/>
      <c r="E42" s="36" t="s">
        <v>41</v>
      </c>
      <c r="F42" s="36"/>
      <c r="G42" s="36"/>
      <c r="H42" s="36"/>
      <c r="I42" s="2"/>
    </row>
    <row r="43" spans="1:9">
      <c r="A43" s="51"/>
      <c r="B43" s="51"/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36"/>
      <c r="F44" s="36"/>
      <c r="G44" s="36"/>
      <c r="H44" s="36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55</v>
      </c>
      <c r="B3" s="51"/>
      <c r="C3" s="51"/>
      <c r="E3" t="s">
        <v>48</v>
      </c>
      <c r="F3">
        <f>Sheet1!F36</f>
        <v>636000</v>
      </c>
    </row>
    <row r="4" spans="1:7">
      <c r="A4" t="s">
        <v>54</v>
      </c>
      <c r="B4" s="30" t="s">
        <v>52</v>
      </c>
      <c r="C4" s="32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149600</v>
      </c>
      <c r="D6" t="s">
        <v>51</v>
      </c>
    </row>
    <row r="8" spans="1:7">
      <c r="A8" s="51" t="s">
        <v>56</v>
      </c>
      <c r="B8" s="51"/>
      <c r="C8" s="51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636000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636000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636000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2023-10-15T06:05:41Z</cp:lastPrinted>
  <dcterms:created xsi:type="dcterms:W3CDTF">2019-03-28T03:58:09Z</dcterms:created>
  <dcterms:modified xsi:type="dcterms:W3CDTF">2023-12-03T02:15:31Z</dcterms:modified>
</cp:coreProperties>
</file>