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8" documentId="8_{CD27B805-8780-4449-B67E-9CEE1A0474D2}" xr6:coauthVersionLast="47" xr6:coauthVersionMax="47" xr10:uidLastSave="{78D2DBC0-A785-4D5B-8E5B-423432D78E68}"/>
  <bookViews>
    <workbookView xWindow="32580" yWindow="133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<sst xmlns="http://schemas.openxmlformats.org/spreadsheetml/2006/main" count="102" uniqueCount="88">
  <si>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</si>
  <si>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</si>
  <si>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</si>
  <si>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</si>
  <si>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</si>
  <si>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</si>
  <si>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</si>
  <si>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</si>
  <si>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</si>
  <si>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</si>
  <si>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</si>
  <si>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</si>
  <si>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</si>
  <si>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</si>
  <si>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</si>
  <si>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</si>
  <si>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</si>
  <si>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</si>
  <si>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</si>
  <si>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</si>
  <si>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</si>
  <si>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</si>
  <si>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</si>
  <si>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</si>
  <si>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</si>
  <si>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</si>
  <si>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</si>
  <si>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</si>
  <si>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</si>
  <si>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</si>
  <si>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</si>
  <si>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</si>
  <si>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</si>
  <si>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</si>
  <si>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</si>
  <si>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</si>
  <si>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</si>
  <si>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</si>
  <si>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</si>
  <si>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</si>
  <si>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</si>
  <si>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</si>
  <si>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</si>
  <si>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</si>
  <si>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</si>
  <si>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</si>
  <si>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</si>
  <si>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</si>
  <si>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</si>
  <si>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</si>
  <si>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</si>
  <si>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</si>
  <si>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</si>
  <si>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</si>
  <si>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</si>
  <si>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</si>
  <si>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</si>
  <si>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</si>
  <si>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</si>
  <si>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</si>
  <si>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</si>
  <si>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</si>
  <si>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</si>
  <si>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</si>
  <si>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</si>
  <si>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</si>
  <si>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</si>
  <si>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</si>
  <si>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</si>
  <si>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</si>
  <si>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</si>
  <si>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</si>
  <si>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인텔전용 H510M 메인보드 (새상품)</t>
    <phoneticPr fontId="1" type="noConversion"/>
  </si>
  <si>
    <t>인텔 코어i5-11세대 11400F (선택)6코어12쓰레드 AMD보다 기본 계산능력이 빨라요</t>
    <phoneticPr fontId="1" type="noConversion"/>
  </si>
  <si>
    <t>씨피유</t>
    <phoneticPr fontId="1" type="noConversion"/>
  </si>
  <si>
    <t>Western DigitalM.2 NVMe (1TB)새상품</t>
    <phoneticPr fontId="1" type="noConversion"/>
  </si>
  <si>
    <t>킹덤 코디 화이트 V2 (새상품) 6팬 RGB쿨러</t>
    <phoneticPr fontId="1" type="noConversion"/>
  </si>
  <si>
    <t>/</t>
    <phoneticPr fontId="1" type="noConversion"/>
  </si>
  <si>
    <t>정춘식님 지인 (디자인용 중고)</t>
    <phoneticPr fontId="1" type="noConversion"/>
  </si>
  <si>
    <t>엔비디아 지포스 GTX1060 3GB 중고</t>
    <phoneticPr fontId="1" type="noConversion"/>
  </si>
  <si>
    <t>마우스</t>
    <phoneticPr fontId="1" type="noConversion"/>
  </si>
  <si>
    <t>마우스패드</t>
    <phoneticPr fontId="1" type="noConversion"/>
  </si>
  <si>
    <t>삼성 DDR4 8GBX2=16GB구성(새상품)</t>
    <phoneticPr fontId="1" type="noConversion"/>
  </si>
  <si>
    <t>씨피유쿨러</t>
    <phoneticPr fontId="1" type="noConversion"/>
  </si>
  <si>
    <t xml:space="preserve">사제쿨러 + (아이플렉스)중고 </t>
    <phoneticPr fontId="1" type="noConversion"/>
  </si>
  <si>
    <t xml:space="preserve">중고 정격파워 서플라이  FSP 500 </t>
    <phoneticPr fontId="1" type="noConversion"/>
  </si>
  <si>
    <t>로지텍 G102 화이트 정품박스</t>
    <phoneticPr fontId="1" type="noConversion"/>
  </si>
  <si>
    <t>게이밍 장패드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</si>
</sst>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10"/>
      <color rgb="FFFF0000"/>
      <name val="HY견명조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8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38</v>
      </c>
      <c r="B1" s="19" t="s">
        <v>78</v>
      </c>
      <c r="C1" s="119" t="s">
        <v>60</v>
      </c>
      <c r="D1" s="120"/>
      <c r="E1" s="47"/>
      <c r="F1" s="48"/>
      <c r="G1" s="48"/>
      <c r="H1" s="49"/>
    </row>
    <row r="2" spans="1:9" ht="22.5" customHeight="1">
      <c r="A2" s="15" t="s">
        <v>32</v>
      </c>
      <c r="B2" s="29">
        <v>1071447955</v>
      </c>
      <c r="C2" s="121"/>
      <c r="D2" s="122"/>
      <c r="E2" s="50"/>
      <c r="F2" s="51"/>
      <c r="G2" s="51"/>
      <c r="H2" s="52"/>
    </row>
    <row r="3" spans="1:9" ht="22.5" customHeight="1">
      <c r="A3" s="15" t="s">
        <v>33</v>
      </c>
      <c r="B3" s="16">
        <f ca="1">TODAY()</f>
        <v>45249</v>
      </c>
      <c r="C3" s="15" t="s">
        <v>34</v>
      </c>
      <c r="D3" s="18"/>
      <c r="E3" s="50"/>
      <c r="F3" s="51"/>
      <c r="G3" s="51"/>
      <c r="H3" s="52"/>
    </row>
    <row r="4" spans="1:9" ht="22.5" customHeight="1">
      <c r="A4" s="14" t="s">
        <v>31</v>
      </c>
      <c r="B4" s="123"/>
      <c r="C4" s="123"/>
      <c r="D4" s="124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5" t="s">
        <v>59</v>
      </c>
      <c r="B6" s="106"/>
      <c r="C6" s="61" t="s">
        <v>77</v>
      </c>
      <c r="D6" s="62"/>
      <c r="E6" s="3"/>
      <c r="F6" s="6"/>
      <c r="G6" s="3"/>
      <c r="H6" s="6">
        <f>F6*G6</f>
        <v>0</v>
      </c>
      <c r="I6" s="2"/>
    </row>
    <row r="7" spans="1:9" ht="24" customHeight="1">
      <c r="A7" s="107"/>
      <c r="B7" s="108"/>
      <c r="C7" s="63" t="s">
        <v>73</v>
      </c>
      <c r="D7" s="64"/>
      <c r="E7" s="22" t="s">
        <v>74</v>
      </c>
      <c r="F7" s="6">
        <v>170000</v>
      </c>
      <c r="G7" s="3">
        <v>1</v>
      </c>
      <c r="H7" s="6">
        <f t="shared" ref="H7:H20" si="0">F7*G7</f>
        <v>170000</v>
      </c>
      <c r="I7" s="2"/>
    </row>
    <row r="8" spans="1:9" ht="25.5" customHeight="1">
      <c r="A8" s="107"/>
      <c r="B8" s="108"/>
      <c r="C8" s="65" t="s">
        <v>72</v>
      </c>
      <c r="D8" s="66"/>
      <c r="E8" s="3" t="s">
        <v>6</v>
      </c>
      <c r="F8" s="6">
        <v>97000</v>
      </c>
      <c r="G8" s="3">
        <v>1</v>
      </c>
      <c r="H8" s="6">
        <f t="shared" si="0"/>
        <v>97000</v>
      </c>
      <c r="I8" s="2"/>
    </row>
    <row r="9" spans="1:9" ht="37.5" customHeight="1">
      <c r="A9" s="107"/>
      <c r="B9" s="108"/>
      <c r="C9" s="67" t="s">
        <v>82</v>
      </c>
      <c r="D9" s="68"/>
      <c r="E9" s="3" t="s">
        <v>7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107"/>
      <c r="B10" s="108"/>
      <c r="C10" s="61" t="s">
        <v>79</v>
      </c>
      <c r="D10" s="62"/>
      <c r="E10" s="3" t="s">
        <v>8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107"/>
      <c r="B11" s="108"/>
      <c r="C11" s="67" t="s">
        <v>77</v>
      </c>
      <c r="D11" s="68"/>
      <c r="E11" s="3"/>
      <c r="F11" s="6"/>
      <c r="G11" s="3"/>
      <c r="H11" s="6">
        <f t="shared" si="0"/>
        <v>0</v>
      </c>
      <c r="I11" s="2"/>
    </row>
    <row r="12" spans="1:9" ht="24" customHeight="1">
      <c r="A12" s="107"/>
      <c r="B12" s="108"/>
      <c r="C12" s="132" t="s">
        <v>75</v>
      </c>
      <c r="D12" s="64"/>
      <c r="E12" s="3" t="s">
        <v>9</v>
      </c>
      <c r="F12" s="6">
        <v>95000</v>
      </c>
      <c r="G12" s="3">
        <v>1</v>
      </c>
      <c r="H12" s="6">
        <f t="shared" si="0"/>
        <v>95000</v>
      </c>
      <c r="I12" s="2"/>
    </row>
    <row r="13" spans="1:9">
      <c r="A13" s="107"/>
      <c r="B13" s="108"/>
      <c r="C13" s="96" t="s">
        <v>84</v>
      </c>
      <c r="D13" s="97"/>
      <c r="E13" s="3" t="s">
        <v>83</v>
      </c>
      <c r="F13" s="6">
        <v>15000</v>
      </c>
      <c r="G13" s="3">
        <v>1</v>
      </c>
      <c r="H13" s="6">
        <f t="shared" si="0"/>
        <v>15000</v>
      </c>
      <c r="I13" s="2"/>
    </row>
    <row r="14" spans="1:9" ht="29.25" customHeight="1">
      <c r="A14" s="107"/>
      <c r="B14" s="108"/>
      <c r="C14" s="96" t="s">
        <v>76</v>
      </c>
      <c r="D14" s="97"/>
      <c r="E14" s="3" t="s">
        <v>64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7"/>
      <c r="B15" s="108"/>
      <c r="C15" s="96" t="s">
        <v>85</v>
      </c>
      <c r="D15" s="97"/>
      <c r="E15" s="3" t="s">
        <v>65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107"/>
      <c r="B16" s="108"/>
      <c r="C16" s="128" t="s">
        <v>77</v>
      </c>
      <c r="D16" s="129"/>
      <c r="E16" s="3"/>
      <c r="F16" s="6"/>
      <c r="G16" s="3"/>
      <c r="H16" s="6">
        <f t="shared" si="0"/>
        <v>0</v>
      </c>
      <c r="I16" s="2"/>
    </row>
    <row r="17" spans="1:9">
      <c r="A17" s="107"/>
      <c r="B17" s="108"/>
      <c r="C17" s="133" t="s">
        <v>67</v>
      </c>
      <c r="D17" s="116"/>
      <c r="E17" s="4" t="s">
        <v>66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7"/>
      <c r="B18" s="108"/>
      <c r="C18" s="115" t="s">
        <v>68</v>
      </c>
      <c r="D18" s="116"/>
      <c r="E18" s="4" t="s">
        <v>70</v>
      </c>
      <c r="F18" s="7"/>
      <c r="G18" s="4"/>
      <c r="H18" s="6"/>
      <c r="I18" s="2"/>
    </row>
    <row r="19" spans="1:9">
      <c r="A19" s="107"/>
      <c r="B19" s="108"/>
      <c r="C19" s="130" t="s">
        <v>69</v>
      </c>
      <c r="D19" s="131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7"/>
      <c r="B20" s="108"/>
      <c r="C20" s="126"/>
      <c r="D20" s="127"/>
      <c r="E20" s="4" t="s">
        <v>61</v>
      </c>
      <c r="F20" s="7">
        <v>1000</v>
      </c>
      <c r="G20" s="4">
        <v>-1</v>
      </c>
      <c r="H20" s="6">
        <f t="shared" si="0"/>
        <v>-1000</v>
      </c>
      <c r="I20" s="2"/>
    </row>
    <row r="21" spans="1:9" ht="12.75" customHeight="1">
      <c r="A21" s="109" t="s">
        <v>63</v>
      </c>
      <c r="B21" s="110"/>
      <c r="C21" s="125" t="s">
        <v>10</v>
      </c>
      <c r="D21" s="125"/>
      <c r="E21" s="100">
        <f>SUM(H6:H20)</f>
        <v>670000</v>
      </c>
      <c r="F21" s="100"/>
      <c r="G21" s="24">
        <v>1</v>
      </c>
      <c r="H21" s="58" t="s">
        <v>12</v>
      </c>
      <c r="I21" s="2"/>
    </row>
    <row r="22" spans="1:9" ht="12.75" customHeight="1">
      <c r="A22" s="111"/>
      <c r="B22" s="112"/>
      <c r="C22" s="125"/>
      <c r="D22" s="125"/>
      <c r="E22" s="100">
        <f>E21*G21</f>
        <v>670000</v>
      </c>
      <c r="F22" s="100"/>
      <c r="G22" s="100"/>
      <c r="H22" s="58"/>
      <c r="I22" s="2"/>
    </row>
    <row r="23" spans="1:9" ht="12.75" customHeight="1">
      <c r="A23" s="111"/>
      <c r="B23" s="112"/>
      <c r="C23" s="125"/>
      <c r="D23" s="125"/>
      <c r="E23" s="100"/>
      <c r="F23" s="100"/>
      <c r="G23" s="100"/>
      <c r="H23" s="58"/>
      <c r="I23" s="2"/>
    </row>
    <row r="24" spans="1:9" ht="17.25" customHeight="1">
      <c r="A24" s="111"/>
      <c r="B24" s="112"/>
      <c r="C24" s="94" t="s">
        <v>15</v>
      </c>
      <c r="D24" s="95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3"/>
      <c r="B25" s="114"/>
      <c r="C25" s="96" t="s">
        <v>86</v>
      </c>
      <c r="D25" s="97"/>
      <c r="E25" s="5" t="s">
        <v>80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8" t="s">
        <v>57</v>
      </c>
      <c r="B26" s="79"/>
      <c r="C26" s="117" t="s">
        <v>87</v>
      </c>
      <c r="D26" s="117"/>
      <c r="E26" s="5" t="s">
        <v>81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80"/>
      <c r="B27" s="81"/>
      <c r="C27" s="117"/>
      <c r="D27" s="117"/>
      <c r="E27" s="5"/>
      <c r="F27" s="6"/>
      <c r="G27" s="3"/>
      <c r="H27" s="6">
        <f t="shared" ref="H27:H33" si="1">F27*G27</f>
        <v>0</v>
      </c>
      <c r="I27" s="2"/>
    </row>
    <row r="28" spans="1:9">
      <c r="A28" s="80"/>
      <c r="B28" s="81"/>
      <c r="C28" s="117"/>
      <c r="D28" s="11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17"/>
      <c r="D29" s="11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17"/>
      <c r="D30" s="117"/>
      <c r="E30" s="5"/>
      <c r="F30" s="6"/>
      <c r="G30" s="3"/>
      <c r="H30" s="6">
        <f t="shared" si="1"/>
        <v>0</v>
      </c>
      <c r="I30" s="2"/>
    </row>
    <row r="31" spans="1:9">
      <c r="A31" s="80"/>
      <c r="B31" s="81"/>
      <c r="C31" s="117"/>
      <c r="D31" s="11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80"/>
      <c r="B32" s="81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2"/>
      <c r="B33" s="83"/>
      <c r="C33" s="98"/>
      <c r="D33" s="99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22</v>
      </c>
      <c r="B34" s="38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101">
        <f>SUM(H25:H33)</f>
        <v>0</v>
      </c>
      <c r="F34" s="102"/>
      <c r="G34" s="102"/>
      <c r="H34" s="56" t="s">
        <v>12</v>
      </c>
      <c r="I34" s="2"/>
    </row>
    <row r="35" spans="1:9" ht="14.25" customHeight="1">
      <c r="A35" s="39"/>
      <c r="B35" s="40"/>
      <c r="C35" s="92"/>
      <c r="D35" s="93"/>
      <c r="E35" s="103"/>
      <c r="F35" s="104"/>
      <c r="G35" s="104"/>
      <c r="H35" s="57"/>
      <c r="I35" s="2"/>
    </row>
    <row r="36" spans="1:9" ht="16.5" customHeight="1">
      <c r="A36" s="76" t="s">
        <v>25</v>
      </c>
      <c r="B36" s="77"/>
      <c r="C36" s="88" t="b">
        <f>IF(F38="카드+현금",Sheet3!C11,IF(F38="현금+카드",Sheet3!C4))</f>
        <v>0</v>
      </c>
      <c r="D36" s="89"/>
      <c r="E36" s="8" t="s">
        <v>4</v>
      </c>
      <c r="F36" s="71">
        <f>SUM(E22,E34)</f>
        <v>670000</v>
      </c>
      <c r="G36" s="71"/>
      <c r="H36" s="9" t="s">
        <v>12</v>
      </c>
      <c r="I36" s="2"/>
    </row>
    <row r="37" spans="1:9" ht="16.5" customHeight="1">
      <c r="A37" s="76" t="s">
        <v>24</v>
      </c>
      <c r="B37" s="77"/>
      <c r="C37" s="86" t="b">
        <f>IF(F38="카드+현금",Sheet3!C9,IF(F38="현금+카드",Sheet3!C6))</f>
        <v>0</v>
      </c>
      <c r="D37" s="87"/>
      <c r="E37" s="8" t="s">
        <v>13</v>
      </c>
      <c r="F37" s="69">
        <f>F36*1.1-F36</f>
        <v>67000.000000000116</v>
      </c>
      <c r="G37" s="70"/>
      <c r="H37" s="10"/>
      <c r="I37" s="2"/>
    </row>
    <row r="38" spans="1:9" ht="17.25" customHeight="1">
      <c r="A38" s="76" t="s">
        <v>20</v>
      </c>
      <c r="B38" s="77"/>
      <c r="C38" s="41"/>
      <c r="D38" s="42"/>
      <c r="E38" s="8" t="s">
        <v>19</v>
      </c>
      <c r="F38" s="84" t="s">
        <v>58</v>
      </c>
      <c r="G38" s="85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21</v>
      </c>
      <c r="B39" s="38"/>
      <c r="C39" s="43">
        <f>SUM(C36:C37)-C38</f>
        <v>0</v>
      </c>
      <c r="D39" s="44"/>
      <c r="E39" s="21" t="s">
        <v>62</v>
      </c>
      <c r="F39" s="73"/>
      <c r="G39" s="74"/>
      <c r="H39" s="75"/>
      <c r="I39" s="2"/>
    </row>
    <row r="40" spans="1:9" ht="20.25" customHeight="1">
      <c r="A40" s="39"/>
      <c r="B40" s="40"/>
      <c r="C40" s="45"/>
      <c r="D40" s="46"/>
      <c r="E40" s="25" t="s">
        <v>14</v>
      </c>
      <c r="F40" s="72">
        <f>IF(F38="현금(이체X)",F36,IF(F38="웹결제",ROUND(Sheet2!B7,-4),IF(F38="이체 및 현금영수증",F36+F36*10%,IF(F38="이체 및 세금계산서",F36+F36*10%,IF(F38="이체 및 세금계산서",F36+F36*10%,)))))-F39</f>
        <v>737000</v>
      </c>
      <c r="G40" s="7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8" t="s">
        <v>42</v>
      </c>
      <c r="G41" s="118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39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52</v>
      </c>
      <c r="B3" s="51"/>
      <c r="C3" s="51"/>
      <c r="E3" t="s">
        <v>45</v>
      </c>
      <c r="F3">
        <f>Sheet1!F36</f>
        <v>670000</v>
      </c>
    </row>
    <row r="4" spans="1:7">
      <c r="A4" t="s">
        <v>51</v>
      </c>
      <c r="B4" s="30" t="s">
        <v>49</v>
      </c>
      <c r="C4" s="32">
        <v>500000</v>
      </c>
      <c r="D4" t="s">
        <v>46</v>
      </c>
    </row>
    <row r="5" spans="1:7">
      <c r="B5" t="s">
        <v>13</v>
      </c>
      <c r="C5">
        <v>1.1000000000000001</v>
      </c>
      <c r="D5" t="s">
        <v>47</v>
      </c>
    </row>
    <row r="6" spans="1:7">
      <c r="B6" t="s">
        <v>44</v>
      </c>
      <c r="C6" s="33">
        <f>(F3-C4)*C5</f>
        <v>187000.00000000003</v>
      </c>
      <c r="D6" t="s">
        <v>48</v>
      </c>
    </row>
    <row r="8" spans="1:7">
      <c r="A8" s="51" t="s">
        <v>53</v>
      </c>
      <c r="B8" s="51"/>
      <c r="C8" s="51"/>
    </row>
    <row r="9" spans="1:7">
      <c r="A9" t="s">
        <v>51</v>
      </c>
      <c r="B9" s="31" t="s">
        <v>50</v>
      </c>
      <c r="C9" s="34"/>
      <c r="D9" t="s">
        <v>46</v>
      </c>
      <c r="G9" s="33">
        <f>((F3*C10)-C9)/C10</f>
        <v>670000</v>
      </c>
    </row>
    <row r="10" spans="1:7">
      <c r="B10" t="s">
        <v>13</v>
      </c>
      <c r="C10">
        <v>1.1000000000000001</v>
      </c>
      <c r="D10" t="s">
        <v>47</v>
      </c>
    </row>
    <row r="11" spans="1:7">
      <c r="B11" t="s">
        <v>43</v>
      </c>
      <c r="C11" s="33">
        <f>ROUND(G9,-3)</f>
        <v>670000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16</v>
      </c>
      <c r="C1" t="s">
        <v>26</v>
      </c>
      <c r="D1" s="12" t="s">
        <v>28</v>
      </c>
      <c r="E1" s="12" t="s">
        <v>28</v>
      </c>
    </row>
    <row r="2" spans="1:5">
      <c r="A2" t="s">
        <v>40</v>
      </c>
      <c r="B2" t="s">
        <v>12</v>
      </c>
      <c r="C2" s="20" t="s">
        <v>56</v>
      </c>
      <c r="D2" t="s">
        <v>27</v>
      </c>
    </row>
    <row r="3" spans="1:5">
      <c r="A3" t="s">
        <v>17</v>
      </c>
      <c r="B3" t="s">
        <v>23</v>
      </c>
      <c r="C3" s="20" t="s">
        <v>55</v>
      </c>
      <c r="D3" s="13" t="s">
        <v>29</v>
      </c>
    </row>
    <row r="4" spans="1:5">
      <c r="A4" t="s">
        <v>18</v>
      </c>
      <c r="B4" s="11">
        <f>Sheet1!F36-(Sheet1!C36)</f>
        <v>670000</v>
      </c>
    </row>
    <row r="5" spans="1:5">
      <c r="A5" t="s">
        <v>54</v>
      </c>
      <c r="B5" s="11"/>
    </row>
    <row r="6" spans="1:5">
      <c r="A6" t="s">
        <v>30</v>
      </c>
    </row>
    <row r="7" spans="1:5">
      <c r="A7" t="s">
        <v>41</v>
      </c>
    </row>
    <row r="8" spans="1:5">
      <c r="A8" t="s">
        <v>11</v>
      </c>
      <c r="B8" s="11">
        <v>60000</v>
      </c>
    </row>
    <row r="9" spans="1:5">
      <c r="A9" t="s">
        <v>37</v>
      </c>
      <c r="B9" s="11">
        <v>70000</v>
      </c>
    </row>
    <row r="10" spans="1:5">
      <c r="A10" t="s">
        <v>35</v>
      </c>
      <c r="B10" s="11">
        <v>80000</v>
      </c>
    </row>
    <row r="11" spans="1:5">
      <c r="A11" t="s">
        <v>36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2023-11-16T05:59:43Z</cp:lastPrinted>
  <dcterms:created xsi:type="dcterms:W3CDTF">2019-03-28T03:58:09Z</dcterms:created>
  <dcterms:modified xsi:type="dcterms:W3CDTF">2023-11-19T05:12:57Z</dcterms:modified>
</cp:coreProperties>
</file>