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인영\Desktop\"/>
    </mc:Choice>
  </mc:AlternateContent>
  <bookViews>
    <workbookView xWindow="3060" yWindow="470" windowWidth="21600" windowHeight="1451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<sst xmlns="http://schemas.openxmlformats.org/spreadsheetml/2006/main" count="102" uniqueCount="89">
  <si>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</si>
  <si>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</si>
  <si>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</si>
  <si>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</si>
  <si>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</si>
  <si>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</si>
  <si>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</si>
  <si>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</si>
  <si>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</si>
  <si>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</si>
  <si>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</si>
  <si>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</si>
  <si>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</si>
  <si>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</si>
  <si>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</si>
  <si>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</si>
  <si>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</si>
  <si>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</si>
  <si>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</si>
  <si>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</si>
  <si>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</si>
  <si>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</si>
  <si>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</si>
  <si>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</si>
  <si>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</si>
  <si>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</si>
  <si>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</si>
  <si>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</si>
  <si>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</si>
  <si>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</si>
  <si>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</si>
  <si>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</si>
  <si>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</si>
  <si>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</si>
  <si>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</si>
  <si>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</si>
  <si>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</si>
  <si>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</si>
  <si>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</si>
  <si>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</si>
  <si>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</si>
  <si>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</si>
  <si>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</si>
  <si>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</si>
  <si>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</si>
  <si>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</si>
  <si>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</si>
  <si>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</si>
  <si>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</si>
  <si>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</si>
  <si>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</si>
  <si>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</si>
  <si>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</si>
  <si>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</si>
  <si>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</si>
  <si>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</si>
  <si>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</si>
  <si>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</si>
  <si>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</si>
  <si>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</si>
  <si>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</si>
  <si>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</si>
  <si>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</si>
  <si>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</si>
  <si>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</si>
  <si>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</si>
  <si>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</si>
  <si>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</si>
  <si>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</si>
  <si>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</si>
  <si>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</si>
  <si>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</si>
  <si>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</si>
  <si>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</si>
  <si>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</si>
  <si>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</si>
  <si>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i5-14세대 14600KF 12세대I7보다 높게출시(6+8코어/12+8쓰레드)</t>
    <phoneticPr fontId="1" type="noConversion"/>
  </si>
  <si>
    <t>DEEPCOOL AG620 ( 6히트파이프 120M 투팬 튼튼쿨러 )</t>
    <phoneticPr fontId="1" type="noConversion"/>
  </si>
  <si>
    <t>GIGABYTE B760M DS3H  DDR5</t>
    <phoneticPr fontId="1" type="noConversion"/>
  </si>
  <si>
    <t>삼성전자 DDR5-5600 (16GB)X2=32GB구성</t>
    <phoneticPr fontId="1" type="noConversion"/>
  </si>
  <si>
    <t>Western Digital NVMe SN580(1TB)신모델출시 PCIE 4.0 (PCIE3.0 아니예요)</t>
    <phoneticPr fontId="1" type="noConversion"/>
  </si>
  <si>
    <t>/</t>
    <phoneticPr fontId="1" type="noConversion"/>
  </si>
  <si>
    <t>D6 MESH 강화유리 기본6FAN 메쉬망 블랙</t>
    <phoneticPr fontId="1" type="noConversion"/>
  </si>
  <si>
    <t xml:space="preserve">마이크로닉스 Classic II 풀체인지 700W 80PLUS BRONZE 230V (개선버전) 신모델 </t>
    <phoneticPr fontId="1" type="noConversion"/>
  </si>
  <si>
    <t>PIXELART PAQ3250F IPS 165HZ  게이밍 무결점</t>
    <phoneticPr fontId="1" type="noConversion"/>
  </si>
  <si>
    <t>모니터</t>
    <phoneticPr fontId="1" type="noConversion"/>
  </si>
  <si>
    <t>GALAX  RTX 4060 Ti OC D6 8GB (선택사항)</t>
    <phoneticPr fontId="1" type="noConversion"/>
  </si>
  <si>
    <t>MSI RTX 4070 벤투스 2X OC D6X 12GB</t>
    <phoneticPr fontId="1" type="noConversion"/>
  </si>
  <si>
    <t>검색문의 RTX4060TI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</si>
</sst>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7"/>
  <cols>
    <col min="1" max="1" width="6.83203125" customWidth="1"/>
    <col min="2" max="2" width="25" bestFit="1" customWidth="1"/>
    <col min="3" max="3" width="7.25" customWidth="1"/>
    <col min="4" max="4" width="26.33203125" customWidth="1"/>
    <col min="5" max="5" width="10.08203125" customWidth="1"/>
    <col min="6" max="6" width="9.33203125" customWidth="1"/>
    <col min="7" max="7" width="5.08203125" customWidth="1"/>
    <col min="8" max="8" width="13.58203125" customWidth="1"/>
    <col min="9" max="10" width="4.83203125" customWidth="1"/>
    <col min="11" max="11" width="21.08203125" bestFit="1" customWidth="1"/>
  </cols>
  <sheetData>
    <row r="1" spans="1:9" ht="27.75" customHeight="1">
      <c r="A1" s="23" t="s">
        <v>40</v>
      </c>
      <c r="B1" s="19" t="s">
        <v>88</v>
      </c>
      <c r="C1" s="38" t="s">
        <v>62</v>
      </c>
      <c r="D1" s="39"/>
      <c r="E1" s="110"/>
      <c r="F1" s="111"/>
      <c r="G1" s="111"/>
      <c r="H1" s="112"/>
    </row>
    <row r="2" spans="1:9" ht="22.5" customHeight="1">
      <c r="A2" s="15" t="s">
        <v>34</v>
      </c>
      <c r="B2" s="29">
        <v>1084904774</v>
      </c>
      <c r="C2" s="40"/>
      <c r="D2" s="41"/>
      <c r="E2" s="113"/>
      <c r="F2" s="36"/>
      <c r="G2" s="36"/>
      <c r="H2" s="114"/>
    </row>
    <row r="3" spans="1:9" ht="22.5" customHeight="1">
      <c r="A3" s="15" t="s">
        <v>35</v>
      </c>
      <c r="B3" s="16">
        <f ca="1">TODAY()</f>
        <v>45244</v>
      </c>
      <c r="C3" s="15" t="s">
        <v>36</v>
      </c>
      <c r="D3" s="18"/>
      <c r="E3" s="113"/>
      <c r="F3" s="36"/>
      <c r="G3" s="36"/>
      <c r="H3" s="114"/>
    </row>
    <row r="4" spans="1:9" ht="22.5" customHeight="1">
      <c r="A4" s="14" t="s">
        <v>33</v>
      </c>
      <c r="B4" s="44"/>
      <c r="C4" s="44"/>
      <c r="D4" s="45"/>
      <c r="E4" s="115"/>
      <c r="F4" s="116"/>
      <c r="G4" s="116"/>
      <c r="H4" s="117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5" t="s">
        <v>61</v>
      </c>
      <c r="B6" s="66"/>
      <c r="C6" s="130" t="s">
        <v>76</v>
      </c>
      <c r="D6" s="131"/>
      <c r="E6" s="3" t="s">
        <v>6</v>
      </c>
      <c r="F6" s="6">
        <v>405000</v>
      </c>
      <c r="G6" s="3">
        <v>1</v>
      </c>
      <c r="H6" s="6">
        <f>F6*G6</f>
        <v>405000</v>
      </c>
      <c r="I6" s="2"/>
    </row>
    <row r="7" spans="1:9" ht="24" customHeight="1">
      <c r="A7" s="67"/>
      <c r="B7" s="68"/>
      <c r="C7" s="130" t="s">
        <v>77</v>
      </c>
      <c r="D7" s="131"/>
      <c r="E7" s="22" t="s">
        <v>11</v>
      </c>
      <c r="F7" s="6">
        <v>50000</v>
      </c>
      <c r="G7" s="3">
        <v>1</v>
      </c>
      <c r="H7" s="6">
        <f t="shared" ref="H7:H20" si="0">F7*G7</f>
        <v>50000</v>
      </c>
      <c r="I7" s="2"/>
    </row>
    <row r="8" spans="1:9" ht="25.5" customHeight="1">
      <c r="A8" s="67"/>
      <c r="B8" s="68"/>
      <c r="C8" s="121" t="s">
        <v>78</v>
      </c>
      <c r="D8" s="122"/>
      <c r="E8" s="3" t="s">
        <v>7</v>
      </c>
      <c r="F8" s="6">
        <v>164000</v>
      </c>
      <c r="G8" s="3">
        <v>1</v>
      </c>
      <c r="H8" s="6">
        <f t="shared" si="0"/>
        <v>164000</v>
      </c>
      <c r="I8" s="2"/>
    </row>
    <row r="9" spans="1:9" ht="37.5" customHeight="1">
      <c r="A9" s="67"/>
      <c r="B9" s="68"/>
      <c r="C9" s="55" t="s">
        <v>79</v>
      </c>
      <c r="D9" s="56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67"/>
      <c r="B10" s="68"/>
      <c r="C10" s="132" t="s">
        <v>87</v>
      </c>
      <c r="D10" s="133"/>
      <c r="E10" s="3" t="s">
        <v>9</v>
      </c>
      <c r="F10" s="6">
        <v>825000</v>
      </c>
      <c r="G10" s="3"/>
      <c r="H10" s="6">
        <f t="shared" si="0"/>
        <v>0</v>
      </c>
      <c r="I10" s="2"/>
    </row>
    <row r="11" spans="1:9" ht="24" customHeight="1">
      <c r="A11" s="67"/>
      <c r="B11" s="68"/>
      <c r="C11" s="132" t="s">
        <v>86</v>
      </c>
      <c r="D11" s="133"/>
      <c r="E11" s="3" t="s">
        <v>9</v>
      </c>
      <c r="F11" s="6">
        <v>567000</v>
      </c>
      <c r="G11" s="3">
        <v>1</v>
      </c>
      <c r="H11" s="6">
        <f t="shared" si="0"/>
        <v>567000</v>
      </c>
      <c r="I11" s="2"/>
    </row>
    <row r="12" spans="1:9" ht="24" customHeight="1">
      <c r="A12" s="67"/>
      <c r="B12" s="68"/>
      <c r="C12" s="57" t="s">
        <v>80</v>
      </c>
      <c r="D12" s="56"/>
      <c r="E12" s="3" t="s">
        <v>10</v>
      </c>
      <c r="F12" s="6">
        <v>90000</v>
      </c>
      <c r="G12" s="3">
        <v>1</v>
      </c>
      <c r="H12" s="6">
        <f t="shared" si="0"/>
        <v>90000</v>
      </c>
      <c r="I12" s="2"/>
    </row>
    <row r="13" spans="1:9">
      <c r="A13" s="67"/>
      <c r="B13" s="68"/>
      <c r="C13" s="49" t="s">
        <v>81</v>
      </c>
      <c r="D13" s="50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9" t="s">
        <v>82</v>
      </c>
      <c r="D14" s="50"/>
      <c r="E14" s="3" t="s">
        <v>67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7"/>
      <c r="B15" s="68"/>
      <c r="C15" s="49" t="s">
        <v>83</v>
      </c>
      <c r="D15" s="50"/>
      <c r="E15" s="3" t="s">
        <v>68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67"/>
      <c r="B16" s="68"/>
      <c r="C16" s="51"/>
      <c r="D16" s="52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71</v>
      </c>
      <c r="D17" s="59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7"/>
      <c r="B18" s="68"/>
      <c r="C18" s="75" t="s">
        <v>72</v>
      </c>
      <c r="D18" s="59"/>
      <c r="E18" s="4" t="s">
        <v>74</v>
      </c>
      <c r="F18" s="7"/>
      <c r="G18" s="4"/>
      <c r="H18" s="6"/>
      <c r="I18" s="2"/>
    </row>
    <row r="19" spans="1:9">
      <c r="A19" s="67"/>
      <c r="B19" s="68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7"/>
      <c r="B20" s="68"/>
      <c r="C20" s="47"/>
      <c r="D20" s="48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69" t="s">
        <v>65</v>
      </c>
      <c r="B21" s="70"/>
      <c r="C21" s="46" t="s">
        <v>12</v>
      </c>
      <c r="D21" s="46"/>
      <c r="E21" s="60">
        <f>SUM(H6:H20)</f>
        <v>1602000</v>
      </c>
      <c r="F21" s="60"/>
      <c r="G21" s="24">
        <v>1</v>
      </c>
      <c r="H21" s="120" t="s">
        <v>14</v>
      </c>
      <c r="I21" s="2"/>
    </row>
    <row r="22" spans="1:9" ht="12.75" customHeight="1">
      <c r="A22" s="71"/>
      <c r="B22" s="72"/>
      <c r="C22" s="46"/>
      <c r="D22" s="46"/>
      <c r="E22" s="60">
        <f>E21*G21</f>
        <v>1602000</v>
      </c>
      <c r="F22" s="60"/>
      <c r="G22" s="60"/>
      <c r="H22" s="120"/>
      <c r="I22" s="2"/>
    </row>
    <row r="23" spans="1:9" ht="12.75" customHeight="1">
      <c r="A23" s="71"/>
      <c r="B23" s="72"/>
      <c r="C23" s="46"/>
      <c r="D23" s="46"/>
      <c r="E23" s="60"/>
      <c r="F23" s="60"/>
      <c r="G23" s="60"/>
      <c r="H23" s="120"/>
      <c r="I23" s="2"/>
    </row>
    <row r="24" spans="1:9" ht="17.25" customHeight="1">
      <c r="A24" s="71"/>
      <c r="B24" s="72"/>
      <c r="C24" s="87" t="s">
        <v>17</v>
      </c>
      <c r="D24" s="88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3"/>
      <c r="B25" s="74"/>
      <c r="C25" s="49" t="s">
        <v>84</v>
      </c>
      <c r="D25" s="50"/>
      <c r="E25" s="5" t="s">
        <v>85</v>
      </c>
      <c r="F25" s="6">
        <v>289000</v>
      </c>
      <c r="G25" s="3">
        <v>1</v>
      </c>
      <c r="H25" s="6">
        <f>F25*G25</f>
        <v>289000</v>
      </c>
      <c r="I25" s="2"/>
    </row>
    <row r="26" spans="1:9" ht="25.15" customHeight="1">
      <c r="A26" s="93" t="s">
        <v>59</v>
      </c>
      <c r="B26" s="94"/>
      <c r="C26" s="76"/>
      <c r="D26" s="76"/>
      <c r="E26" s="5"/>
      <c r="F26" s="6"/>
      <c r="G26" s="3"/>
      <c r="H26" s="6">
        <f>F26*G26</f>
        <v>0</v>
      </c>
      <c r="I26" s="2"/>
    </row>
    <row r="27" spans="1:9">
      <c r="A27" s="95"/>
      <c r="B27" s="96"/>
      <c r="C27" s="76"/>
      <c r="D27" s="76"/>
      <c r="E27" s="5"/>
      <c r="F27" s="6"/>
      <c r="G27" s="3"/>
      <c r="H27" s="6">
        <f t="shared" ref="H27:H33" si="1">F27*G27</f>
        <v>0</v>
      </c>
      <c r="I27" s="2"/>
    </row>
    <row r="28" spans="1:9">
      <c r="A28" s="95"/>
      <c r="B28" s="96"/>
      <c r="C28" s="76"/>
      <c r="D28" s="76"/>
      <c r="E28" s="5"/>
      <c r="F28" s="6"/>
      <c r="G28" s="3"/>
      <c r="H28" s="6">
        <f t="shared" si="1"/>
        <v>0</v>
      </c>
      <c r="I28" s="2"/>
    </row>
    <row r="29" spans="1:9">
      <c r="A29" s="95"/>
      <c r="B29" s="96"/>
      <c r="C29" s="76"/>
      <c r="D29" s="76"/>
      <c r="E29" s="5"/>
      <c r="F29" s="6"/>
      <c r="G29" s="3"/>
      <c r="H29" s="6">
        <f t="shared" si="1"/>
        <v>0</v>
      </c>
      <c r="I29" s="2"/>
    </row>
    <row r="30" spans="1:9">
      <c r="A30" s="95"/>
      <c r="B30" s="96"/>
      <c r="C30" s="76"/>
      <c r="D30" s="76"/>
      <c r="E30" s="5"/>
      <c r="F30" s="6"/>
      <c r="G30" s="3"/>
      <c r="H30" s="6">
        <f t="shared" si="1"/>
        <v>0</v>
      </c>
      <c r="I30" s="2"/>
    </row>
    <row r="31" spans="1:9">
      <c r="A31" s="95"/>
      <c r="B31" s="96"/>
      <c r="C31" s="76"/>
      <c r="D31" s="7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5"/>
      <c r="B32" s="96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7"/>
      <c r="B33" s="98"/>
      <c r="C33" s="89"/>
      <c r="D33" s="90"/>
      <c r="E33" s="5"/>
      <c r="F33" s="6"/>
      <c r="G33" s="3"/>
      <c r="H33" s="6">
        <f t="shared" si="1"/>
        <v>0</v>
      </c>
      <c r="I33" s="2"/>
    </row>
    <row r="34" spans="1:9" ht="13.5" customHeight="1">
      <c r="A34" s="99" t="s">
        <v>24</v>
      </c>
      <c r="B34" s="100"/>
      <c r="C34" s="8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4"/>
      <c r="E34" s="61">
        <f>SUM(H25:H33)</f>
        <v>289000</v>
      </c>
      <c r="F34" s="62"/>
      <c r="G34" s="62"/>
      <c r="H34" s="118" t="s">
        <v>14</v>
      </c>
      <c r="I34" s="2"/>
    </row>
    <row r="35" spans="1:9" ht="14.25" customHeight="1">
      <c r="A35" s="101"/>
      <c r="B35" s="102"/>
      <c r="C35" s="85"/>
      <c r="D35" s="86"/>
      <c r="E35" s="63"/>
      <c r="F35" s="64"/>
      <c r="G35" s="64"/>
      <c r="H35" s="119"/>
      <c r="I35" s="2"/>
    </row>
    <row r="36" spans="1:9" ht="16.5" customHeight="1">
      <c r="A36" s="91" t="s">
        <v>27</v>
      </c>
      <c r="B36" s="92"/>
      <c r="C36" s="81" t="b">
        <f>IF(F38="카드+현금",Sheet3!C11,IF(F38="현금+카드",Sheet3!C4))</f>
        <v>0</v>
      </c>
      <c r="D36" s="82"/>
      <c r="E36" s="8" t="s">
        <v>4</v>
      </c>
      <c r="F36" s="125">
        <f>SUM(E22,E34)</f>
        <v>1891000</v>
      </c>
      <c r="G36" s="125"/>
      <c r="H36" s="9" t="s">
        <v>14</v>
      </c>
      <c r="I36" s="2"/>
    </row>
    <row r="37" spans="1:9" ht="16.5" customHeight="1">
      <c r="A37" s="91" t="s">
        <v>26</v>
      </c>
      <c r="B37" s="92"/>
      <c r="C37" s="79" t="b">
        <f>IF(F38="카드+현금",Sheet3!C9,IF(F38="현금+카드",Sheet3!C6))</f>
        <v>0</v>
      </c>
      <c r="D37" s="80"/>
      <c r="E37" s="8" t="s">
        <v>15</v>
      </c>
      <c r="F37" s="123">
        <f>F36*1.1-F36</f>
        <v>189100.00000000023</v>
      </c>
      <c r="G37" s="124"/>
      <c r="H37" s="10"/>
      <c r="I37" s="2"/>
    </row>
    <row r="38" spans="1:9" ht="17.25" customHeight="1">
      <c r="A38" s="91" t="s">
        <v>22</v>
      </c>
      <c r="B38" s="92"/>
      <c r="C38" s="104"/>
      <c r="D38" s="105"/>
      <c r="E38" s="8" t="s">
        <v>21</v>
      </c>
      <c r="F38" s="77" t="s">
        <v>60</v>
      </c>
      <c r="G38" s="78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99" t="s">
        <v>23</v>
      </c>
      <c r="B39" s="100"/>
      <c r="C39" s="106">
        <f>SUM(C36:C37)-C38</f>
        <v>0</v>
      </c>
      <c r="D39" s="107"/>
      <c r="E39" s="21" t="s">
        <v>64</v>
      </c>
      <c r="F39" s="127"/>
      <c r="G39" s="128"/>
      <c r="H39" s="129"/>
      <c r="I39" s="2"/>
    </row>
    <row r="40" spans="1:9" ht="20.25" customHeight="1">
      <c r="A40" s="101"/>
      <c r="B40" s="102"/>
      <c r="C40" s="108"/>
      <c r="D40" s="109"/>
      <c r="E40" s="25" t="s">
        <v>16</v>
      </c>
      <c r="F40" s="126">
        <f>IF(F38="현금(이체X)",F36,IF(F38="웹결제",ROUND(Sheet2!B7,-4),IF(F38="이체 및 현금영수증",F36+F36*10%,IF(F38="이체 및 세금계산서",F36+F36*10%,IF(F38="이체 및 세금계산서",F36+F36*10%,)))))-F39</f>
        <v>2080100</v>
      </c>
      <c r="G40" s="126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3" t="s">
        <v>41</v>
      </c>
      <c r="F42" s="103"/>
      <c r="G42" s="103"/>
      <c r="H42" s="103"/>
      <c r="I42" s="2"/>
    </row>
    <row r="43" spans="1:9">
      <c r="A43" s="36"/>
      <c r="B43" s="36"/>
      <c r="C43" s="2"/>
      <c r="D43" s="2"/>
      <c r="E43" s="103"/>
      <c r="F43" s="103"/>
      <c r="G43" s="103"/>
      <c r="H43" s="103"/>
      <c r="I43" s="2"/>
    </row>
    <row r="44" spans="1:9">
      <c r="C44" s="2"/>
      <c r="D44" s="2"/>
      <c r="E44" s="103"/>
      <c r="F44" s="103"/>
      <c r="G44" s="103"/>
      <c r="H44" s="103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7"/>
  <cols>
    <col min="1" max="1" width="9.75" customWidth="1"/>
    <col min="3" max="3" width="9.83203125" bestFit="1" customWidth="1"/>
    <col min="4" max="4" width="10.83203125" bestFit="1" customWidth="1"/>
    <col min="5" max="5" width="11" hidden="1" customWidth="1"/>
    <col min="6" max="7" width="0" hidden="1" customWidth="1"/>
  </cols>
  <sheetData>
    <row r="3" spans="1:7">
      <c r="A3" s="36" t="s">
        <v>54</v>
      </c>
      <c r="B3" s="36"/>
      <c r="C3" s="36"/>
      <c r="E3" t="s">
        <v>47</v>
      </c>
      <c r="F3">
        <f>Sheet1!F36</f>
        <v>1891000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1530100.0000000002</v>
      </c>
      <c r="D6" t="s">
        <v>50</v>
      </c>
    </row>
    <row r="8" spans="1:7">
      <c r="A8" s="36" t="s">
        <v>55</v>
      </c>
      <c r="B8" s="36"/>
      <c r="C8" s="36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1891000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1891000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7"/>
  <cols>
    <col min="1" max="1" width="46.75" bestFit="1" customWidth="1"/>
    <col min="3" max="3" width="25.33203125" bestFit="1" customWidth="1"/>
  </cols>
  <sheetData>
    <row r="1" spans="1:5" ht="8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1891000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김인영</cp:lastModifiedBy>
  <cp:lastPrinted>2023-10-15T06:05:41Z</cp:lastPrinted>
  <dcterms:created xsi:type="dcterms:W3CDTF">2019-03-28T03:58:09Z</dcterms:created>
  <dcterms:modified xsi:type="dcterms:W3CDTF">2023-11-14T05:46:06Z</dcterms:modified>
</cp:coreProperties>
</file>