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4" documentId="8_{021FC758-CD1B-484C-8838-34A34D00B998}" xr6:coauthVersionLast="47" xr6:coauthVersionMax="47" xr10:uidLastSave="{8E6E820D-D762-4E03-9285-D48CDDD5BD13}"/>
  <bookViews>
    <workbookView xWindow="20865" yWindow="2130" windowWidth="17040" windowHeight="1543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<sst xmlns="http://schemas.openxmlformats.org/spreadsheetml/2006/main" count="101" uniqueCount="88">
  <si>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</si>
  <si>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</si>
  <si>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</si>
  <si>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</si>
  <si>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</si>
  <si>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</si>
  <si>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</si>
  <si>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</si>
  <si>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</si>
  <si>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</si>
  <si>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</si>
  <si>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</si>
  <si>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</si>
  <si>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</si>
  <si>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</si>
  <si>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</si>
  <si>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</si>
  <si>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</si>
  <si>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</si>
  <si>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</si>
  <si>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</si>
  <si>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</si>
  <si>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</si>
  <si>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</si>
  <si>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</si>
  <si>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</si>
  <si>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</si>
  <si>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</si>
  <si>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</si>
  <si>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</si>
  <si>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</si>
  <si>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</si>
  <si>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</si>
  <si>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</si>
  <si>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</si>
  <si>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</si>
  <si>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</si>
  <si>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</si>
  <si>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</si>
  <si>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</si>
  <si>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</si>
  <si>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</si>
  <si>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</si>
  <si>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</si>
  <si>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</si>
  <si>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</si>
  <si>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</si>
  <si>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</si>
  <si>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</si>
  <si>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</si>
  <si>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</si>
  <si>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</si>
  <si>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</si>
  <si>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</si>
  <si>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</si>
  <si>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</si>
  <si>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</si>
  <si>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</si>
  <si>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</si>
  <si>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</si>
  <si>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</si>
  <si>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</si>
  <si>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</si>
  <si>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</si>
  <si>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</si>
  <si>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</si>
  <si>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</si>
  <si>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윈도우(OS)및 드라이버설치, 최적화작업 서비스</t>
    <phoneticPr fontId="1" type="noConversion"/>
  </si>
  <si>
    <t>2년간 무상 A/S, PC 정밀조립 및 깔끔한 선정리</t>
    <phoneticPr fontId="1" type="noConversion"/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</si>
  <si>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</si>
  <si>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</si>
  <si>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리얼컴 카페 가입 조건부 원격지원 2년 무상서비스</t>
    <phoneticPr fontId="1" type="noConversion"/>
  </si>
  <si>
    <t>추가서비스</t>
    <phoneticPr fontId="1" type="noConversion"/>
  </si>
  <si>
    <t>케이스쿨러</t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</si>
  <si>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</si>
  <si>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</si>
  <si>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</si>
  <si>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MSI PRO H610M-E DDR4</t>
    <phoneticPr fontId="1" type="noConversion"/>
  </si>
  <si>
    <t>삼성전자 DDR4-3200 (16GB)</t>
    <phoneticPr fontId="1" type="noConversion"/>
  </si>
  <si>
    <t>Western Digital WD Blue SN570 M.2 NVMe (500GB)</t>
    <phoneticPr fontId="1" type="noConversion"/>
  </si>
  <si>
    <t>darkFlash DK200 RGB 강화유리 (화이트)</t>
    <phoneticPr fontId="1" type="noConversion"/>
  </si>
  <si>
    <t>마이크로닉스 COOLMAX VISION II 600W</t>
    <phoneticPr fontId="1" type="noConversion"/>
  </si>
  <si>
    <t xml:space="preserve">인텔 코어i3-12세대 12100F (엘더레이크) </t>
    <phoneticPr fontId="1" type="noConversion"/>
  </si>
  <si>
    <t>잘만 CNPS9X 블랙쿨러</t>
    <phoneticPr fontId="1" type="noConversion"/>
  </si>
  <si>
    <t>PIXELART PA2761F IPS 리얼 165 게이밍 무결점</t>
    <phoneticPr fontId="1" type="noConversion"/>
  </si>
  <si>
    <t>모니터</t>
    <phoneticPr fontId="1" type="noConversion"/>
  </si>
  <si>
    <t>박민우(지나가다)</t>
    <phoneticPr fontId="1" type="noConversion"/>
  </si>
  <si>
    <t xml:space="preserve">엔비디아 MSI  GT1030 2GB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</si>
</sst>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0" zoomScaleNormal="100" zoomScaleSheetLayoutView="100" workbookViewId="0">
      <selection activeCell="C10" sqref="C10:D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44</v>
      </c>
      <c r="B1" s="19" t="s">
        <v>86</v>
      </c>
      <c r="C1" s="115" t="s">
        <v>70</v>
      </c>
      <c r="D1" s="116"/>
      <c r="E1" s="47"/>
      <c r="F1" s="48"/>
      <c r="G1" s="48"/>
      <c r="H1" s="49"/>
    </row>
    <row r="2" spans="1:9" ht="22.5" customHeight="1">
      <c r="A2" s="15" t="s">
        <v>38</v>
      </c>
      <c r="B2" s="29"/>
      <c r="C2" s="117"/>
      <c r="D2" s="118"/>
      <c r="E2" s="50"/>
      <c r="F2" s="51"/>
      <c r="G2" s="51"/>
      <c r="H2" s="52"/>
    </row>
    <row r="3" spans="1:9" ht="22.5" customHeight="1">
      <c r="A3" s="15" t="s">
        <v>39</v>
      </c>
      <c r="B3" s="16">
        <f ca="1">TODAY()</f>
        <v>45182</v>
      </c>
      <c r="C3" s="15" t="s">
        <v>40</v>
      </c>
      <c r="D3" s="18"/>
      <c r="E3" s="50"/>
      <c r="F3" s="51"/>
      <c r="G3" s="51"/>
      <c r="H3" s="52"/>
    </row>
    <row r="4" spans="1:9" ht="22.5" customHeight="1">
      <c r="A4" s="14" t="s">
        <v>37</v>
      </c>
      <c r="B4" s="119"/>
      <c r="C4" s="119"/>
      <c r="D4" s="120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69</v>
      </c>
      <c r="B6" s="103"/>
      <c r="C6" s="61" t="s">
        <v>82</v>
      </c>
      <c r="D6" s="62"/>
      <c r="E6" s="3" t="s">
        <v>6</v>
      </c>
      <c r="F6" s="6">
        <v>125000</v>
      </c>
      <c r="G6" s="3">
        <v>1</v>
      </c>
      <c r="H6" s="6">
        <f>F6*G6</f>
        <v>125000</v>
      </c>
      <c r="I6" s="2"/>
    </row>
    <row r="7" spans="1:9" ht="24" customHeight="1">
      <c r="A7" s="104"/>
      <c r="B7" s="105"/>
      <c r="C7" s="61" t="s">
        <v>83</v>
      </c>
      <c r="D7" s="62"/>
      <c r="E7" s="22" t="s">
        <v>13</v>
      </c>
      <c r="F7" s="6">
        <v>25000</v>
      </c>
      <c r="G7" s="3">
        <v>1</v>
      </c>
      <c r="H7" s="6">
        <f t="shared" ref="H7:H20" si="0">F7*G7</f>
        <v>25000</v>
      </c>
      <c r="I7" s="2"/>
    </row>
    <row r="8" spans="1:9" ht="25.5" customHeight="1">
      <c r="A8" s="104"/>
      <c r="B8" s="105"/>
      <c r="C8" s="63" t="s">
        <v>77</v>
      </c>
      <c r="D8" s="64"/>
      <c r="E8" s="3" t="s">
        <v>7</v>
      </c>
      <c r="F8" s="6">
        <v>99000</v>
      </c>
      <c r="G8" s="3">
        <v>1</v>
      </c>
      <c r="H8" s="6">
        <f t="shared" si="0"/>
        <v>99000</v>
      </c>
      <c r="I8" s="2"/>
    </row>
    <row r="9" spans="1:9" ht="37.5" customHeight="1">
      <c r="A9" s="104"/>
      <c r="B9" s="105"/>
      <c r="C9" s="61" t="s">
        <v>78</v>
      </c>
      <c r="D9" s="62"/>
      <c r="E9" s="3" t="s">
        <v>8</v>
      </c>
      <c r="F9" s="6">
        <v>45000</v>
      </c>
      <c r="G9" s="3">
        <v>1</v>
      </c>
      <c r="H9" s="6">
        <f t="shared" si="0"/>
        <v>45000</v>
      </c>
      <c r="I9" s="2"/>
    </row>
    <row r="10" spans="1:9" ht="24" customHeight="1">
      <c r="A10" s="104"/>
      <c r="B10" s="105"/>
      <c r="C10" s="61" t="s">
        <v>87</v>
      </c>
      <c r="D10" s="62"/>
      <c r="E10" s="3" t="s">
        <v>9</v>
      </c>
      <c r="F10" s="6">
        <v>110000</v>
      </c>
      <c r="G10" s="3">
        <v>1</v>
      </c>
      <c r="H10" s="6">
        <f t="shared" si="0"/>
        <v>110000</v>
      </c>
      <c r="I10" s="2"/>
    </row>
    <row r="11" spans="1:9" ht="24" customHeight="1">
      <c r="A11" s="104"/>
      <c r="B11" s="105"/>
      <c r="C11" s="128" t="s">
        <v>50</v>
      </c>
      <c r="D11" s="129"/>
      <c r="E11" s="3" t="s">
        <v>50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30" t="s">
        <v>79</v>
      </c>
      <c r="D12" s="62"/>
      <c r="E12" s="3" t="s">
        <v>10</v>
      </c>
      <c r="F12" s="6">
        <v>45000</v>
      </c>
      <c r="G12" s="3">
        <v>1</v>
      </c>
      <c r="H12" s="6">
        <f t="shared" si="0"/>
        <v>45000</v>
      </c>
      <c r="I12" s="2"/>
    </row>
    <row r="13" spans="1:9" ht="24" customHeight="1">
      <c r="A13" s="104"/>
      <c r="B13" s="105"/>
      <c r="C13" s="92"/>
      <c r="D13" s="93"/>
      <c r="E13" s="3" t="s">
        <v>45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4" t="s">
        <v>80</v>
      </c>
      <c r="D14" s="93"/>
      <c r="E14" s="3" t="s">
        <v>11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104"/>
      <c r="B15" s="105"/>
      <c r="C15" s="92" t="s">
        <v>81</v>
      </c>
      <c r="D15" s="93"/>
      <c r="E15" s="3" t="s">
        <v>12</v>
      </c>
      <c r="F15" s="6">
        <v>48000</v>
      </c>
      <c r="G15" s="3">
        <v>1</v>
      </c>
      <c r="H15" s="6">
        <f t="shared" si="0"/>
        <v>48000</v>
      </c>
      <c r="I15" s="2"/>
    </row>
    <row r="16" spans="1:9" ht="24" customHeight="1">
      <c r="A16" s="104"/>
      <c r="B16" s="105"/>
      <c r="C16" s="124"/>
      <c r="D16" s="125"/>
      <c r="E16" s="3" t="s">
        <v>73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131" t="s">
        <v>68</v>
      </c>
      <c r="D17" s="113"/>
      <c r="E17" s="4" t="s">
        <v>14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4"/>
      <c r="B18" s="105"/>
      <c r="C18" s="112" t="s">
        <v>67</v>
      </c>
      <c r="D18" s="113"/>
      <c r="E18" s="4" t="s">
        <v>22</v>
      </c>
      <c r="F18" s="7">
        <v>0</v>
      </c>
      <c r="G18" s="4">
        <v>1</v>
      </c>
      <c r="H18" s="6"/>
      <c r="I18" s="2"/>
    </row>
    <row r="19" spans="1:9">
      <c r="A19" s="104"/>
      <c r="B19" s="105"/>
      <c r="C19" s="126" t="s">
        <v>71</v>
      </c>
      <c r="D19" s="127"/>
      <c r="E19" s="3" t="s">
        <v>72</v>
      </c>
      <c r="F19" s="7">
        <v>0</v>
      </c>
      <c r="G19" s="4">
        <v>1</v>
      </c>
      <c r="H19" s="6">
        <f t="shared" si="0"/>
        <v>0</v>
      </c>
      <c r="I19" s="2"/>
    </row>
    <row r="20" spans="1:9">
      <c r="A20" s="104"/>
      <c r="B20" s="105"/>
      <c r="C20" s="122"/>
      <c r="D20" s="123"/>
      <c r="E20" s="4" t="s">
        <v>74</v>
      </c>
      <c r="F20" s="7"/>
      <c r="G20" s="4"/>
      <c r="H20" s="6">
        <f t="shared" si="0"/>
        <v>0</v>
      </c>
      <c r="I20" s="2"/>
    </row>
    <row r="21" spans="1:9" ht="12.75" customHeight="1">
      <c r="A21" s="106" t="s">
        <v>76</v>
      </c>
      <c r="B21" s="107"/>
      <c r="C21" s="121" t="s">
        <v>15</v>
      </c>
      <c r="D21" s="121"/>
      <c r="E21" s="97">
        <f>SUM(H6:H20)</f>
        <v>622000</v>
      </c>
      <c r="F21" s="97"/>
      <c r="G21" s="24">
        <v>1</v>
      </c>
      <c r="H21" s="58" t="s">
        <v>17</v>
      </c>
      <c r="I21" s="2"/>
    </row>
    <row r="22" spans="1:9" ht="12.75" customHeight="1">
      <c r="A22" s="108"/>
      <c r="B22" s="109"/>
      <c r="C22" s="121"/>
      <c r="D22" s="121"/>
      <c r="E22" s="97">
        <f>E21*G21</f>
        <v>622000</v>
      </c>
      <c r="F22" s="97"/>
      <c r="G22" s="97"/>
      <c r="H22" s="58"/>
      <c r="I22" s="2"/>
    </row>
    <row r="23" spans="1:9" ht="12.75" customHeight="1">
      <c r="A23" s="108"/>
      <c r="B23" s="109"/>
      <c r="C23" s="121"/>
      <c r="D23" s="121"/>
      <c r="E23" s="97"/>
      <c r="F23" s="97"/>
      <c r="G23" s="97"/>
      <c r="H23" s="58"/>
      <c r="I23" s="2"/>
    </row>
    <row r="24" spans="1:9" ht="17.25" customHeight="1">
      <c r="A24" s="108"/>
      <c r="B24" s="109"/>
      <c r="C24" s="90" t="s">
        <v>20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0"/>
      <c r="B25" s="111"/>
      <c r="C25" s="92" t="s">
        <v>84</v>
      </c>
      <c r="D25" s="93"/>
      <c r="E25" s="5" t="s">
        <v>85</v>
      </c>
      <c r="F25" s="6">
        <v>200000</v>
      </c>
      <c r="G25" s="3">
        <v>1</v>
      </c>
      <c r="H25" s="6">
        <f>F25*G25</f>
        <v>200000</v>
      </c>
      <c r="I25" s="2"/>
    </row>
    <row r="26" spans="1:9" ht="25.15" customHeight="1">
      <c r="A26" s="74" t="s">
        <v>65</v>
      </c>
      <c r="B26" s="75"/>
      <c r="C26" s="94"/>
      <c r="D26" s="93"/>
      <c r="E26" s="5"/>
      <c r="F26" s="6"/>
      <c r="G26" s="3"/>
      <c r="H26" s="6">
        <f>F26*G26</f>
        <v>0</v>
      </c>
      <c r="I26" s="2"/>
    </row>
    <row r="27" spans="1:9">
      <c r="A27" s="76"/>
      <c r="B27" s="77"/>
      <c r="C27" s="94"/>
      <c r="D27" s="93"/>
      <c r="E27" s="5"/>
      <c r="F27" s="6"/>
      <c r="G27" s="3"/>
      <c r="H27" s="6">
        <f t="shared" ref="H27:H33" si="1">F27*G27</f>
        <v>0</v>
      </c>
      <c r="I27" s="2"/>
    </row>
    <row r="28" spans="1:9">
      <c r="A28" s="76"/>
      <c r="B28" s="77"/>
      <c r="C28" s="95"/>
      <c r="D28" s="96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59"/>
      <c r="D29" s="60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6"/>
      <c r="B32" s="77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78"/>
      <c r="B33" s="79"/>
      <c r="C33" s="95"/>
      <c r="D33" s="96"/>
      <c r="E33" s="5"/>
      <c r="F33" s="6"/>
      <c r="G33" s="3"/>
      <c r="H33" s="6">
        <f t="shared" si="1"/>
        <v>0</v>
      </c>
      <c r="I33" s="2"/>
    </row>
    <row r="34" spans="1:9" ht="13.5" customHeight="1">
      <c r="A34" s="37" t="s">
        <v>28</v>
      </c>
      <c r="B34" s="38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98">
        <f>SUM(H25:H33)</f>
        <v>200000</v>
      </c>
      <c r="F34" s="99"/>
      <c r="G34" s="99"/>
      <c r="H34" s="56" t="s">
        <v>17</v>
      </c>
      <c r="I34" s="2"/>
    </row>
    <row r="35" spans="1:9" ht="14.25" customHeight="1">
      <c r="A35" s="39"/>
      <c r="B35" s="40"/>
      <c r="C35" s="88"/>
      <c r="D35" s="89"/>
      <c r="E35" s="100"/>
      <c r="F35" s="101"/>
      <c r="G35" s="101"/>
      <c r="H35" s="57"/>
      <c r="I35" s="2"/>
    </row>
    <row r="36" spans="1:9" ht="16.5" customHeight="1">
      <c r="A36" s="72" t="s">
        <v>31</v>
      </c>
      <c r="B36" s="73"/>
      <c r="C36" s="84" t="b">
        <f>IF(F38="카드+현금",Sheet3!C11,IF(F38="현금+카드",Sheet3!C4))</f>
        <v>0</v>
      </c>
      <c r="D36" s="85"/>
      <c r="E36" s="8" t="s">
        <v>4</v>
      </c>
      <c r="F36" s="67">
        <f>SUM(E22,E34)</f>
        <v>822000</v>
      </c>
      <c r="G36" s="67"/>
      <c r="H36" s="9" t="s">
        <v>17</v>
      </c>
      <c r="I36" s="2"/>
    </row>
    <row r="37" spans="1:9" ht="16.5" customHeight="1">
      <c r="A37" s="72" t="s">
        <v>30</v>
      </c>
      <c r="B37" s="73"/>
      <c r="C37" s="82" t="b">
        <f>IF(F38="카드+현금",Sheet3!C9,IF(F38="현금+카드",Sheet3!C6))</f>
        <v>0</v>
      </c>
      <c r="D37" s="83"/>
      <c r="E37" s="8" t="s">
        <v>18</v>
      </c>
      <c r="F37" s="65">
        <f>F36*1.1-F36</f>
        <v>82200.000000000116</v>
      </c>
      <c r="G37" s="66"/>
      <c r="H37" s="10"/>
      <c r="I37" s="2"/>
    </row>
    <row r="38" spans="1:9" ht="17.25" customHeight="1">
      <c r="A38" s="72" t="s">
        <v>26</v>
      </c>
      <c r="B38" s="73"/>
      <c r="C38" s="41"/>
      <c r="D38" s="42"/>
      <c r="E38" s="8" t="s">
        <v>25</v>
      </c>
      <c r="F38" s="80" t="s">
        <v>66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37" t="s">
        <v>27</v>
      </c>
      <c r="B39" s="38"/>
      <c r="C39" s="43">
        <f>SUM(C36:C37)-C38</f>
        <v>0</v>
      </c>
      <c r="D39" s="44"/>
      <c r="E39" s="21" t="s">
        <v>75</v>
      </c>
      <c r="F39" s="69"/>
      <c r="G39" s="70"/>
      <c r="H39" s="71"/>
      <c r="I39" s="2"/>
    </row>
    <row r="40" spans="1:9" ht="20.25" customHeight="1">
      <c r="A40" s="39"/>
      <c r="B40" s="40"/>
      <c r="C40" s="45"/>
      <c r="D40" s="46"/>
      <c r="E40" s="25" t="s">
        <v>19</v>
      </c>
      <c r="F40" s="68">
        <f>IF(F38="현금(이체X)",F36,IF(F38="웹결제",ROUND(Sheet2!B7,-4),IF(F38="이체 및 현금영수증",F36+F36*10%,IF(F38="이체 및 세금계산서",F36+F36*10%,IF(F38="이체 및 세금계산서",F36+F36*10%,)))))-F39</f>
        <v>904200</v>
      </c>
      <c r="G40" s="6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4" t="s">
        <v>49</v>
      </c>
      <c r="G41" s="114"/>
      <c r="H41" s="27">
        <f>F40-(F37+F36)</f>
        <v>0</v>
      </c>
      <c r="I41" s="2"/>
    </row>
    <row r="42" spans="1:9" ht="16.5" customHeight="1">
      <c r="B42" s="35"/>
      <c r="C42" s="2"/>
      <c r="D42" s="2"/>
      <c r="E42" s="36" t="s">
        <v>46</v>
      </c>
      <c r="F42" s="36"/>
      <c r="G42" s="36"/>
      <c r="H42" s="36"/>
      <c r="I42" s="2"/>
    </row>
    <row r="43" spans="1:9">
      <c r="A43" s="51"/>
      <c r="B43" s="51"/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36"/>
      <c r="F44" s="36"/>
      <c r="G44" s="36"/>
      <c r="H44" s="36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C31:D31"/>
    <mergeCell ref="A6:B20"/>
    <mergeCell ref="A21:B25"/>
    <mergeCell ref="C29:D29"/>
    <mergeCell ref="C18:D18"/>
    <mergeCell ref="F38:G38"/>
    <mergeCell ref="C37:D37"/>
    <mergeCell ref="C36:D36"/>
    <mergeCell ref="C34:D35"/>
    <mergeCell ref="C24:D24"/>
    <mergeCell ref="C25:D25"/>
    <mergeCell ref="C26:D26"/>
    <mergeCell ref="C27:D27"/>
    <mergeCell ref="C33:D33"/>
    <mergeCell ref="C28:D28"/>
    <mergeCell ref="C30:D30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60</v>
      </c>
      <c r="B3" s="51"/>
      <c r="C3" s="51"/>
      <c r="E3" t="s">
        <v>53</v>
      </c>
      <c r="F3">
        <f>Sheet1!F36</f>
        <v>822000</v>
      </c>
    </row>
    <row r="4" spans="1:7">
      <c r="A4" t="s">
        <v>59</v>
      </c>
      <c r="B4" s="30" t="s">
        <v>57</v>
      </c>
      <c r="C4" s="32">
        <v>500000</v>
      </c>
      <c r="D4" t="s">
        <v>54</v>
      </c>
    </row>
    <row r="5" spans="1:7">
      <c r="B5" t="s">
        <v>18</v>
      </c>
      <c r="C5">
        <v>1.1000000000000001</v>
      </c>
      <c r="D5" t="s">
        <v>55</v>
      </c>
    </row>
    <row r="6" spans="1:7">
      <c r="B6" t="s">
        <v>52</v>
      </c>
      <c r="C6" s="33">
        <f>(F3-C4)*C5</f>
        <v>354200</v>
      </c>
      <c r="D6" t="s">
        <v>56</v>
      </c>
    </row>
    <row r="8" spans="1:7">
      <c r="A8" s="51" t="s">
        <v>61</v>
      </c>
      <c r="B8" s="51"/>
      <c r="C8" s="51"/>
    </row>
    <row r="9" spans="1:7">
      <c r="A9" t="s">
        <v>59</v>
      </c>
      <c r="B9" s="31" t="s">
        <v>58</v>
      </c>
      <c r="C9" s="34"/>
      <c r="D9" t="s">
        <v>54</v>
      </c>
      <c r="G9" s="33">
        <f>((F3*C10)-C9)/C10</f>
        <v>822000</v>
      </c>
    </row>
    <row r="10" spans="1:7">
      <c r="B10" t="s">
        <v>18</v>
      </c>
      <c r="C10">
        <v>1.1000000000000001</v>
      </c>
      <c r="D10" t="s">
        <v>55</v>
      </c>
    </row>
    <row r="11" spans="1:7">
      <c r="B11" t="s">
        <v>51</v>
      </c>
      <c r="C11" s="33">
        <f>ROUND(G9,-3)</f>
        <v>822000</v>
      </c>
      <c r="D11" t="s">
        <v>56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21</v>
      </c>
      <c r="C1" t="s">
        <v>32</v>
      </c>
      <c r="D1" s="12" t="s">
        <v>34</v>
      </c>
      <c r="E1" s="12" t="s">
        <v>34</v>
      </c>
    </row>
    <row r="2" spans="1:5">
      <c r="A2" t="s">
        <v>47</v>
      </c>
      <c r="B2" t="s">
        <v>17</v>
      </c>
      <c r="C2" s="20" t="s">
        <v>64</v>
      </c>
      <c r="D2" t="s">
        <v>33</v>
      </c>
    </row>
    <row r="3" spans="1:5">
      <c r="A3" t="s">
        <v>23</v>
      </c>
      <c r="B3" t="s">
        <v>29</v>
      </c>
      <c r="C3" s="20" t="s">
        <v>63</v>
      </c>
      <c r="D3" s="13" t="s">
        <v>35</v>
      </c>
    </row>
    <row r="4" spans="1:5">
      <c r="A4" t="s">
        <v>24</v>
      </c>
      <c r="B4" s="11">
        <f>Sheet1!F36-(Sheet1!C36)</f>
        <v>822000</v>
      </c>
    </row>
    <row r="5" spans="1:5">
      <c r="A5" t="s">
        <v>62</v>
      </c>
      <c r="B5" s="11"/>
    </row>
    <row r="6" spans="1:5">
      <c r="A6" t="s">
        <v>36</v>
      </c>
    </row>
    <row r="7" spans="1:5">
      <c r="A7" t="s">
        <v>48</v>
      </c>
    </row>
    <row r="8" spans="1:5">
      <c r="A8" t="s">
        <v>16</v>
      </c>
      <c r="B8" s="11">
        <v>60000</v>
      </c>
    </row>
    <row r="9" spans="1:5">
      <c r="A9" t="s">
        <v>43</v>
      </c>
      <c r="B9" s="11">
        <v>70000</v>
      </c>
    </row>
    <row r="10" spans="1:5">
      <c r="A10" t="s">
        <v>41</v>
      </c>
      <c r="B10" s="11">
        <v>80000</v>
      </c>
    </row>
    <row r="11" spans="1:5">
      <c r="A11" t="s">
        <v>42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2023-02-16T07:00:55Z</cp:lastPrinted>
  <dcterms:created xsi:type="dcterms:W3CDTF">2019-03-28T03:58:09Z</dcterms:created>
  <dcterms:modified xsi:type="dcterms:W3CDTF">2023-09-13T10:19:47Z</dcterms:modified>
</cp:coreProperties>
</file>