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2D94EC5B-3D4C-4D29-B9FD-2F1843EF9C77}" xr6:coauthVersionLast="47" xr6:coauthVersionMax="47" xr10:uidLastSave="{E0E7069D-EB1B-4224-BFE8-FBB4DDF2C4F6}"/>
  <bookViews>
    <workbookView xWindow="18675" yWindow="3180" windowWidth="17040" windowHeight="1543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<sst xmlns="http://schemas.openxmlformats.org/spreadsheetml/2006/main" count="106" uniqueCount="93">
  <si>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</si>
  <si>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</si>
  <si>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</si>
  <si>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</si>
  <si>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</si>
  <si>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</si>
  <si>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</si>
  <si>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</si>
  <si>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</si>
  <si>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</si>
  <si>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</si>
  <si>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</si>
  <si>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</si>
  <si>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</si>
  <si>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</si>
  <si>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</si>
  <si>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</si>
  <si>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</si>
  <si>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</si>
  <si>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</si>
  <si>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</si>
  <si>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</si>
  <si>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</si>
  <si>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</si>
  <si>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</si>
  <si>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</si>
  <si>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</si>
  <si>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</si>
  <si>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</si>
  <si>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</si>
  <si>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</si>
  <si>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</si>
  <si>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</si>
  <si>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</si>
  <si>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</si>
  <si>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</si>
  <si>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</si>
  <si>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</si>
  <si>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</si>
  <si>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</si>
  <si>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</si>
  <si>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</si>
  <si>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</si>
  <si>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</si>
  <si>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</si>
  <si>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</si>
  <si>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</si>
  <si>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</si>
  <si>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</si>
  <si>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</si>
  <si>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</si>
  <si>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</si>
  <si>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</si>
  <si>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</si>
  <si>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</si>
  <si>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</si>
  <si>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</si>
  <si>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</si>
  <si>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</si>
  <si>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</si>
  <si>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</si>
  <si>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</si>
  <si>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</si>
  <si>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</si>
  <si>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</si>
  <si>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</si>
  <si>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</si>
  <si>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</si>
  <si>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</si>
  <si>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</si>
  <si>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</si>
  <si>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</si>
  <si>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</si>
  <si>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</si>
  <si>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</si>
  <si>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</si>
  <si>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</si>
  <si>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인텔 펜티엄 골드 G7400 (엘더레이크) (정품)</t>
    <phoneticPr fontId="1" type="noConversion"/>
  </si>
  <si>
    <t>MSI PRO H610M-E DDR4</t>
    <phoneticPr fontId="1" type="noConversion"/>
  </si>
  <si>
    <t>인텔정품쿨러</t>
    <phoneticPr fontId="1" type="noConversion"/>
  </si>
  <si>
    <t>삼성전자 DDR4-3200 (8GB)</t>
    <phoneticPr fontId="1" type="noConversion"/>
  </si>
  <si>
    <t>인텔 UHD 내장그래픽</t>
    <phoneticPr fontId="1" type="noConversion"/>
  </si>
  <si>
    <t>속도빠른 NVME 512GB</t>
    <phoneticPr fontId="1" type="noConversion"/>
  </si>
  <si>
    <t>화이트 미니케이스  태극</t>
    <phoneticPr fontId="1" type="noConversion"/>
  </si>
  <si>
    <t>마이크로닉스 정격 400w  정격브랜드</t>
    <phoneticPr fontId="1" type="noConversion"/>
  </si>
  <si>
    <t>LG전자 32MN500MW</t>
    <phoneticPr fontId="1" type="noConversion"/>
  </si>
  <si>
    <t>모니터</t>
    <phoneticPr fontId="1" type="noConversion"/>
  </si>
  <si>
    <t>키보드합본</t>
    <phoneticPr fontId="1" type="noConversion"/>
  </si>
  <si>
    <t>마우스패드</t>
    <phoneticPr fontId="1" type="noConversion"/>
  </si>
  <si>
    <t>장패드 서비스</t>
    <phoneticPr fontId="1" type="noConversion"/>
  </si>
  <si>
    <t>사운드바 화이트 서비스</t>
    <phoneticPr fontId="1" type="noConversion"/>
  </si>
  <si>
    <t>김은정 고객님</t>
    <phoneticPr fontId="1" type="noConversion"/>
  </si>
  <si>
    <t>이큐웨어 화이트 유선키보드 셋트 (추가구매 방문선물)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</si>
</sst>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91</v>
      </c>
      <c r="C1" s="115" t="s">
        <v>70</v>
      </c>
      <c r="D1" s="116"/>
      <c r="E1" s="47"/>
      <c r="F1" s="48"/>
      <c r="G1" s="48"/>
      <c r="H1" s="49"/>
    </row>
    <row r="2" spans="1:9" ht="22.5" customHeight="1">
      <c r="A2" s="15" t="s">
        <v>38</v>
      </c>
      <c r="B2" s="29">
        <v>1094435120</v>
      </c>
      <c r="C2" s="117"/>
      <c r="D2" s="118"/>
      <c r="E2" s="50"/>
      <c r="F2" s="51"/>
      <c r="G2" s="51"/>
      <c r="H2" s="52"/>
    </row>
    <row r="3" spans="1:9" ht="22.5" customHeight="1">
      <c r="A3" s="15" t="s">
        <v>39</v>
      </c>
      <c r="B3" s="16">
        <f ca="1">TODAY()</f>
        <v>45180</v>
      </c>
      <c r="C3" s="15" t="s">
        <v>40</v>
      </c>
      <c r="D3" s="18"/>
      <c r="E3" s="50"/>
      <c r="F3" s="51"/>
      <c r="G3" s="51"/>
      <c r="H3" s="52"/>
    </row>
    <row r="4" spans="1:9" ht="22.5" customHeight="1">
      <c r="A4" s="14" t="s">
        <v>37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69</v>
      </c>
      <c r="B6" s="103"/>
      <c r="C6" s="61" t="s">
        <v>77</v>
      </c>
      <c r="D6" s="62"/>
      <c r="E6" s="3" t="s">
        <v>6</v>
      </c>
      <c r="F6" s="6">
        <v>127000</v>
      </c>
      <c r="G6" s="3">
        <v>1</v>
      </c>
      <c r="H6" s="6">
        <f>F6*G6</f>
        <v>127000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4"/>
      <c r="B8" s="105"/>
      <c r="C8" s="63" t="s">
        <v>78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28000</v>
      </c>
      <c r="G9" s="3">
        <v>1</v>
      </c>
      <c r="H9" s="6">
        <f t="shared" si="0"/>
        <v>28000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4"/>
      <c r="B11" s="105"/>
      <c r="C11" s="128" t="s">
        <v>50</v>
      </c>
      <c r="D11" s="129"/>
      <c r="E11" s="3" t="s">
        <v>50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30" t="s">
        <v>82</v>
      </c>
      <c r="D12" s="62"/>
      <c r="E12" s="3" t="s">
        <v>10</v>
      </c>
      <c r="F12" s="6">
        <v>49000</v>
      </c>
      <c r="G12" s="3">
        <v>1</v>
      </c>
      <c r="H12" s="6">
        <f t="shared" si="0"/>
        <v>49000</v>
      </c>
      <c r="I12" s="2"/>
    </row>
    <row r="13" spans="1:9" ht="24" customHeight="1">
      <c r="A13" s="104"/>
      <c r="B13" s="105"/>
      <c r="C13" s="92"/>
      <c r="D13" s="93"/>
      <c r="E13" s="3" t="s">
        <v>45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4" t="s">
        <v>83</v>
      </c>
      <c r="D14" s="93"/>
      <c r="E14" s="3" t="s">
        <v>11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4"/>
      <c r="B16" s="105"/>
      <c r="C16" s="124"/>
      <c r="D16" s="125"/>
      <c r="E16" s="3" t="s">
        <v>73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131" t="s">
        <v>68</v>
      </c>
      <c r="D17" s="113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4"/>
      <c r="B18" s="105"/>
      <c r="C18" s="112" t="s">
        <v>67</v>
      </c>
      <c r="D18" s="113"/>
      <c r="E18" s="4" t="s">
        <v>22</v>
      </c>
      <c r="F18" s="7">
        <v>0</v>
      </c>
      <c r="G18" s="4">
        <v>1</v>
      </c>
      <c r="H18" s="6"/>
      <c r="I18" s="2"/>
    </row>
    <row r="19" spans="1:9">
      <c r="A19" s="104"/>
      <c r="B19" s="105"/>
      <c r="C19" s="126" t="s">
        <v>71</v>
      </c>
      <c r="D19" s="127"/>
      <c r="E19" s="3" t="s">
        <v>72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104"/>
      <c r="B20" s="105"/>
      <c r="C20" s="122"/>
      <c r="D20" s="123"/>
      <c r="E20" s="4" t="s">
        <v>74</v>
      </c>
      <c r="F20" s="7"/>
      <c r="G20" s="4"/>
      <c r="H20" s="6">
        <f t="shared" si="0"/>
        <v>0</v>
      </c>
      <c r="I20" s="2"/>
    </row>
    <row r="21" spans="1:9" ht="12.75" customHeight="1">
      <c r="A21" s="106" t="s">
        <v>76</v>
      </c>
      <c r="B21" s="107"/>
      <c r="C21" s="121" t="s">
        <v>15</v>
      </c>
      <c r="D21" s="121"/>
      <c r="E21" s="97">
        <f>SUM(H6:H20)</f>
        <v>444000</v>
      </c>
      <c r="F21" s="97"/>
      <c r="G21" s="24">
        <v>1</v>
      </c>
      <c r="H21" s="58" t="s">
        <v>17</v>
      </c>
      <c r="I21" s="2"/>
    </row>
    <row r="22" spans="1:9" ht="12.75" customHeight="1">
      <c r="A22" s="108"/>
      <c r="B22" s="109"/>
      <c r="C22" s="121"/>
      <c r="D22" s="121"/>
      <c r="E22" s="97">
        <f>E21*G21</f>
        <v>444000</v>
      </c>
      <c r="F22" s="97"/>
      <c r="G22" s="97"/>
      <c r="H22" s="58"/>
      <c r="I22" s="2"/>
    </row>
    <row r="23" spans="1:9" ht="12.75" customHeight="1">
      <c r="A23" s="108"/>
      <c r="B23" s="109"/>
      <c r="C23" s="121"/>
      <c r="D23" s="121"/>
      <c r="E23" s="97"/>
      <c r="F23" s="97"/>
      <c r="G23" s="97"/>
      <c r="H23" s="58"/>
      <c r="I23" s="2"/>
    </row>
    <row r="24" spans="1:9" ht="17.25" customHeight="1">
      <c r="A24" s="108"/>
      <c r="B24" s="109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0"/>
      <c r="B25" s="111"/>
      <c r="C25" s="92" t="s">
        <v>85</v>
      </c>
      <c r="D25" s="93"/>
      <c r="E25" s="5" t="s">
        <v>86</v>
      </c>
      <c r="F25" s="6">
        <v>235000</v>
      </c>
      <c r="G25" s="3">
        <v>1</v>
      </c>
      <c r="H25" s="6">
        <f>F25*G25</f>
        <v>235000</v>
      </c>
      <c r="I25" s="2"/>
    </row>
    <row r="26" spans="1:9" ht="25.15" customHeight="1">
      <c r="A26" s="74" t="s">
        <v>65</v>
      </c>
      <c r="B26" s="75"/>
      <c r="C26" s="94" t="s">
        <v>92</v>
      </c>
      <c r="D26" s="93"/>
      <c r="E26" s="5" t="s">
        <v>87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6"/>
      <c r="B27" s="77"/>
      <c r="C27" s="94" t="s">
        <v>89</v>
      </c>
      <c r="D27" s="93"/>
      <c r="E27" s="5" t="s">
        <v>88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6"/>
      <c r="B28" s="77"/>
      <c r="C28" s="95" t="s">
        <v>90</v>
      </c>
      <c r="D28" s="96"/>
      <c r="E28" s="5"/>
      <c r="F28" s="6">
        <v>0</v>
      </c>
      <c r="G28" s="3">
        <v>1</v>
      </c>
      <c r="H28" s="6">
        <f t="shared" si="1"/>
        <v>0</v>
      </c>
      <c r="I28" s="2"/>
    </row>
    <row r="29" spans="1:9">
      <c r="A29" s="76"/>
      <c r="B29" s="77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28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8">
        <f>SUM(H25:H33)</f>
        <v>235000</v>
      </c>
      <c r="F34" s="99"/>
      <c r="G34" s="99"/>
      <c r="H34" s="56" t="s">
        <v>17</v>
      </c>
      <c r="I34" s="2"/>
    </row>
    <row r="35" spans="1:9" ht="14.25" customHeight="1">
      <c r="A35" s="39"/>
      <c r="B35" s="40"/>
      <c r="C35" s="88"/>
      <c r="D35" s="89"/>
      <c r="E35" s="100"/>
      <c r="F35" s="101"/>
      <c r="G35" s="101"/>
      <c r="H35" s="57"/>
      <c r="I35" s="2"/>
    </row>
    <row r="36" spans="1:9" ht="16.5" customHeight="1">
      <c r="A36" s="72" t="s">
        <v>31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679000</v>
      </c>
      <c r="G36" s="67"/>
      <c r="H36" s="9" t="s">
        <v>17</v>
      </c>
      <c r="I36" s="2"/>
    </row>
    <row r="37" spans="1:9" ht="16.5" customHeight="1">
      <c r="A37" s="72" t="s">
        <v>30</v>
      </c>
      <c r="B37" s="73"/>
      <c r="C37" s="82" t="b">
        <f>IF(F38="카드+현금",Sheet3!C9,IF(F38="현금+카드",Sheet3!C6))</f>
        <v>0</v>
      </c>
      <c r="D37" s="83"/>
      <c r="E37" s="8" t="s">
        <v>18</v>
      </c>
      <c r="F37" s="65">
        <f>F36*1.1-F36</f>
        <v>67900.000000000116</v>
      </c>
      <c r="G37" s="66"/>
      <c r="H37" s="10"/>
      <c r="I37" s="2"/>
    </row>
    <row r="38" spans="1:9" ht="17.25" customHeight="1">
      <c r="A38" s="72" t="s">
        <v>26</v>
      </c>
      <c r="B38" s="73"/>
      <c r="C38" s="41"/>
      <c r="D38" s="42"/>
      <c r="E38" s="8" t="s">
        <v>25</v>
      </c>
      <c r="F38" s="80" t="s">
        <v>66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27</v>
      </c>
      <c r="B39" s="38"/>
      <c r="C39" s="43">
        <f>SUM(C36:C37)-C38</f>
        <v>0</v>
      </c>
      <c r="D39" s="44"/>
      <c r="E39" s="21" t="s">
        <v>75</v>
      </c>
      <c r="F39" s="69">
        <v>6900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19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740000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49</v>
      </c>
      <c r="G41" s="114"/>
      <c r="H41" s="27">
        <f>F40-(F37+F36)</f>
        <v>-6900.0000000001164</v>
      </c>
      <c r="I41" s="2"/>
    </row>
    <row r="42" spans="1:9" ht="16.5" customHeight="1">
      <c r="B42" s="35"/>
      <c r="C42" s="2"/>
      <c r="D42" s="2"/>
      <c r="E42" s="36" t="s">
        <v>46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C31:D31"/>
    <mergeCell ref="A6:B20"/>
    <mergeCell ref="A21:B25"/>
    <mergeCell ref="C29:D29"/>
    <mergeCell ref="C18:D18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60</v>
      </c>
      <c r="B3" s="51"/>
      <c r="C3" s="51"/>
      <c r="E3" t="s">
        <v>53</v>
      </c>
      <c r="F3">
        <f>Sheet1!F36</f>
        <v>679000</v>
      </c>
    </row>
    <row r="4" spans="1:7">
      <c r="A4" t="s">
        <v>59</v>
      </c>
      <c r="B4" s="30" t="s">
        <v>57</v>
      </c>
      <c r="C4" s="32">
        <v>500000</v>
      </c>
      <c r="D4" t="s">
        <v>54</v>
      </c>
    </row>
    <row r="5" spans="1:7">
      <c r="B5" t="s">
        <v>18</v>
      </c>
      <c r="C5">
        <v>1.1000000000000001</v>
      </c>
      <c r="D5" t="s">
        <v>55</v>
      </c>
    </row>
    <row r="6" spans="1:7">
      <c r="B6" t="s">
        <v>52</v>
      </c>
      <c r="C6" s="33">
        <f>(F3-C4)*C5</f>
        <v>196900.00000000003</v>
      </c>
      <c r="D6" t="s">
        <v>56</v>
      </c>
    </row>
    <row r="8" spans="1:7">
      <c r="A8" s="51" t="s">
        <v>61</v>
      </c>
      <c r="B8" s="51"/>
      <c r="C8" s="51"/>
    </row>
    <row r="9" spans="1:7">
      <c r="A9" t="s">
        <v>59</v>
      </c>
      <c r="B9" s="31" t="s">
        <v>58</v>
      </c>
      <c r="C9" s="34"/>
      <c r="D9" t="s">
        <v>54</v>
      </c>
      <c r="G9" s="33">
        <f>((F3*C10)-C9)/C10</f>
        <v>679000</v>
      </c>
    </row>
    <row r="10" spans="1:7">
      <c r="B10" t="s">
        <v>18</v>
      </c>
      <c r="C10">
        <v>1.1000000000000001</v>
      </c>
      <c r="D10" t="s">
        <v>55</v>
      </c>
    </row>
    <row r="11" spans="1:7">
      <c r="B11" t="s">
        <v>51</v>
      </c>
      <c r="C11" s="33">
        <f>ROUND(G9,-3)</f>
        <v>679000</v>
      </c>
      <c r="D11" t="s">
        <v>56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47</v>
      </c>
      <c r="B2" t="s">
        <v>17</v>
      </c>
      <c r="C2" s="20" t="s">
        <v>64</v>
      </c>
      <c r="D2" t="s">
        <v>33</v>
      </c>
    </row>
    <row r="3" spans="1:5">
      <c r="A3" t="s">
        <v>23</v>
      </c>
      <c r="B3" t="s">
        <v>29</v>
      </c>
      <c r="C3" s="20" t="s">
        <v>63</v>
      </c>
      <c r="D3" s="13" t="s">
        <v>35</v>
      </c>
    </row>
    <row r="4" spans="1:5">
      <c r="A4" t="s">
        <v>24</v>
      </c>
      <c r="B4" s="11">
        <f>Sheet1!F36-(Sheet1!C36)</f>
        <v>679000</v>
      </c>
    </row>
    <row r="5" spans="1:5">
      <c r="A5" t="s">
        <v>62</v>
      </c>
      <c r="B5" s="11"/>
    </row>
    <row r="6" spans="1:5">
      <c r="A6" t="s">
        <v>36</v>
      </c>
    </row>
    <row r="7" spans="1:5">
      <c r="A7" t="s">
        <v>48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2023-09-11T05:54:43Z</dcterms:modified>
</cp:coreProperties>
</file>