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F0D69C7D-AC28-4C37-B75B-C2A40A2E7115}" xr6:coauthVersionLast="47" xr6:coauthVersionMax="47" xr10:uidLastSave="{838CA0D4-8D0E-4E2E-BCE8-6D49EAE0C9E0}"/>
  <bookViews>
    <workbookView xWindow="5175" yWindow="645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" i="3" l="1"/>
  <c r="G9" i="3" s="1"/>
  <c r="C11" i="3" s="1"/>
  <c r="C36" i="1" s="1"/>
  <c r="B4" i="2" s="1"/>
  <c r="F40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<sst xmlns="http://schemas.openxmlformats.org/spreadsheetml/2006/main" count="100" uniqueCount="86">
  <si>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</si>
  <si>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</si>
  <si>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</si>
  <si>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</si>
  <si>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</si>
  <si>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</si>
  <si>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</si>
  <si>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</si>
  <si>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</si>
  <si>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</si>
  <si>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</si>
  <si>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</si>
  <si>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</si>
  <si>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</si>
  <si>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</si>
  <si>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</si>
  <si>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</si>
  <si>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</si>
  <si>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</si>
  <si>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</si>
  <si>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</si>
  <si>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</si>
  <si>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</si>
  <si>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</si>
  <si>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</si>
  <si>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</si>
  <si>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</si>
  <si>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</si>
  <si>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</si>
  <si>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</si>
  <si>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</si>
  <si>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</si>
  <si>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</si>
  <si>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</si>
  <si>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</si>
  <si>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</si>
  <si>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</si>
  <si>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</si>
  <si>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</si>
  <si>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</si>
  <si>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</si>
  <si>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</si>
  <si>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</si>
  <si>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</si>
  <si>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</si>
  <si>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</si>
  <si>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</si>
  <si>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</si>
  <si>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</si>
  <si>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</si>
  <si>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</si>
  <si>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</si>
  <si>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</si>
  <si>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</si>
  <si>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</si>
  <si>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</si>
  <si>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</si>
  <si>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</si>
  <si>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</si>
  <si>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</si>
  <si>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</si>
  <si>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</si>
  <si>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</si>
  <si>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</si>
  <si>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</si>
  <si>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</si>
  <si>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</si>
  <si>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</si>
  <si>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</si>
  <si>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</si>
  <si>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</si>
  <si>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</si>
  <si>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</si>
  <si>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</si>
  <si>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</si>
  <si>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>*타 매장 또는 동네 가게들 처럼 눈속임 견적이 
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</si>
  <si>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코어i5-13세대 13400F (랩터레이크) (정품)</t>
    <phoneticPr fontId="1" type="noConversion"/>
  </si>
  <si>
    <t>JONSBO CR-1000 EVO AUTO RGB (WHITE)</t>
    <phoneticPr fontId="1" type="noConversion"/>
  </si>
  <si>
    <t xml:space="preserve">MSI PRO B760M-A WIFI DDR5 </t>
    <phoneticPr fontId="1" type="noConversion"/>
  </si>
  <si>
    <t>삼성전자 DDR5-5600 (16GB)x=32GB 구성</t>
    <phoneticPr fontId="1" type="noConversion"/>
  </si>
  <si>
    <t>ZOTAC GAMING 지포스 RTX 3060 TWIN Edge D6 8GB</t>
    <phoneticPr fontId="1" type="noConversion"/>
  </si>
  <si>
    <t>삼성전자 PM9A1 M.2 NVMe 수입 (1TB)</t>
    <phoneticPr fontId="1" type="noConversion"/>
  </si>
  <si>
    <t>DAVEN D6 MESH 강화유리 (화이트)</t>
    <phoneticPr fontId="1" type="noConversion"/>
  </si>
  <si>
    <t>쿨러마스터 MWE 700 BRONZE V2 230V</t>
    <phoneticPr fontId="1" type="noConversion"/>
  </si>
  <si>
    <t>한건희 (영상 및 포토 일러)</t>
    <phoneticPr fontId="1" type="noConversion"/>
  </si>
  <si>
    <t>이체 및 현금영수증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</si>
</sst>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  <numFmt numFmtId="183" formatCode="&quot;₩&quot;#,##0.0_);[Red]\(&quot;₩&quot;#,##0.0\)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83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4" t="s">
        <v>69</v>
      </c>
      <c r="D1" s="115"/>
      <c r="E1" s="47"/>
      <c r="F1" s="48"/>
      <c r="G1" s="48"/>
      <c r="H1" s="49"/>
    </row>
    <row r="2" spans="1:9" ht="22.5" customHeight="1">
      <c r="A2" s="15" t="s">
        <v>38</v>
      </c>
      <c r="B2" s="29">
        <v>1027066412</v>
      </c>
      <c r="C2" s="116"/>
      <c r="D2" s="117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45488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68</v>
      </c>
      <c r="B6" s="102"/>
      <c r="C6" s="61" t="s">
        <v>76</v>
      </c>
      <c r="D6" s="62"/>
      <c r="E6" s="3" t="s">
        <v>6</v>
      </c>
      <c r="F6" s="6">
        <v>284000</v>
      </c>
      <c r="G6" s="3">
        <v>1</v>
      </c>
      <c r="H6" s="6">
        <f>F6*G6</f>
        <v>284000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13</v>
      </c>
      <c r="F7" s="6">
        <v>22000</v>
      </c>
      <c r="G7" s="3">
        <v>1</v>
      </c>
      <c r="H7" s="6">
        <f t="shared" ref="H7:H20" si="0">F7*G7</f>
        <v>22000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103"/>
      <c r="B11" s="104"/>
      <c r="C11" s="127" t="s">
        <v>50</v>
      </c>
      <c r="D11" s="12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9" t="s">
        <v>81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3"/>
      <c r="B13" s="104"/>
      <c r="C13" s="91"/>
      <c r="D13" s="92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3" t="s">
        <v>82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3"/>
      <c r="B16" s="104"/>
      <c r="C16" s="123" t="s">
        <v>50</v>
      </c>
      <c r="D16" s="124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67</v>
      </c>
      <c r="D17" s="11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66</v>
      </c>
      <c r="D18" s="112"/>
      <c r="E18" s="4" t="s">
        <v>22</v>
      </c>
      <c r="F18" s="7">
        <v>0</v>
      </c>
      <c r="G18" s="4">
        <v>1</v>
      </c>
      <c r="H18" s="6"/>
      <c r="I18" s="2"/>
    </row>
    <row r="19" spans="1:9">
      <c r="A19" s="103"/>
      <c r="B19" s="104"/>
      <c r="C19" s="125" t="s">
        <v>70</v>
      </c>
      <c r="D19" s="126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3"/>
      <c r="B20" s="104"/>
      <c r="C20" s="121"/>
      <c r="D20" s="122"/>
      <c r="E20" s="4" t="s">
        <v>73</v>
      </c>
      <c r="F20" s="7">
        <v>35000</v>
      </c>
      <c r="G20" s="4">
        <v>-1</v>
      </c>
      <c r="H20" s="6">
        <f t="shared" si="0"/>
        <v>-35000</v>
      </c>
      <c r="I20" s="2"/>
    </row>
    <row r="21" spans="1:9" ht="12.75" customHeight="1">
      <c r="A21" s="105" t="s">
        <v>75</v>
      </c>
      <c r="B21" s="106"/>
      <c r="C21" s="120" t="s">
        <v>15</v>
      </c>
      <c r="D21" s="120"/>
      <c r="E21" s="96">
        <f>SUM(H6:H20)</f>
        <v>1219000</v>
      </c>
      <c r="F21" s="96"/>
      <c r="G21" s="24">
        <v>1</v>
      </c>
      <c r="H21" s="58" t="s">
        <v>17</v>
      </c>
      <c r="I21" s="2"/>
    </row>
    <row r="22" spans="1:9" ht="12.75" customHeight="1">
      <c r="A22" s="107"/>
      <c r="B22" s="108"/>
      <c r="C22" s="120"/>
      <c r="D22" s="120"/>
      <c r="E22" s="96">
        <f>E21*G21</f>
        <v>1219000</v>
      </c>
      <c r="F22" s="96"/>
      <c r="G22" s="96"/>
      <c r="H22" s="58"/>
      <c r="I22" s="2"/>
    </row>
    <row r="23" spans="1:9" ht="12.75" customHeight="1">
      <c r="A23" s="107"/>
      <c r="B23" s="108"/>
      <c r="C23" s="120"/>
      <c r="D23" s="120"/>
      <c r="E23" s="96"/>
      <c r="F23" s="96"/>
      <c r="G23" s="96"/>
      <c r="H23" s="58"/>
      <c r="I23" s="2"/>
    </row>
    <row r="24" spans="1:9" ht="17.25" customHeight="1">
      <c r="A24" s="107"/>
      <c r="B24" s="108"/>
      <c r="C24" s="89" t="s">
        <v>20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1"/>
      <c r="D25" s="92"/>
      <c r="E25" s="5"/>
      <c r="F25" s="6"/>
      <c r="G25" s="3"/>
      <c r="H25" s="6">
        <f>F25*G25</f>
        <v>0</v>
      </c>
      <c r="I25" s="2"/>
    </row>
    <row r="26" spans="1:9" ht="25.15" customHeight="1">
      <c r="A26" s="73" t="s">
        <v>65</v>
      </c>
      <c r="B26" s="74"/>
      <c r="C26" s="93"/>
      <c r="D26" s="92"/>
      <c r="E26" s="5"/>
      <c r="F26" s="6"/>
      <c r="G26" s="3"/>
      <c r="H26" s="6">
        <f>F26*G26</f>
        <v>0</v>
      </c>
      <c r="I26" s="2"/>
    </row>
    <row r="27" spans="1:9">
      <c r="A27" s="75"/>
      <c r="B27" s="76"/>
      <c r="C27" s="93"/>
      <c r="D27" s="92"/>
      <c r="E27" s="5"/>
      <c r="F27" s="6"/>
      <c r="G27" s="3"/>
      <c r="H27" s="6">
        <f t="shared" ref="H27:H33" si="1">F27*G27</f>
        <v>0</v>
      </c>
      <c r="I27" s="2"/>
    </row>
    <row r="28" spans="1:9">
      <c r="A28" s="75"/>
      <c r="B28" s="76"/>
      <c r="C28" s="94"/>
      <c r="D28" s="95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5"/>
      <c r="B32" s="76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7"/>
      <c r="B33" s="78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97">
        <f>SUM(H25:H33)</f>
        <v>0</v>
      </c>
      <c r="F34" s="98"/>
      <c r="G34" s="98"/>
      <c r="H34" s="56" t="s">
        <v>17</v>
      </c>
      <c r="I34" s="2"/>
    </row>
    <row r="35" spans="1:9" ht="14.25" customHeight="1">
      <c r="A35" s="39"/>
      <c r="B35" s="40"/>
      <c r="C35" s="87"/>
      <c r="D35" s="88"/>
      <c r="E35" s="99"/>
      <c r="F35" s="100"/>
      <c r="G35" s="100"/>
      <c r="H35" s="57"/>
      <c r="I35" s="2"/>
    </row>
    <row r="36" spans="1:9" ht="16.5" customHeight="1">
      <c r="A36" s="71" t="s">
        <v>31</v>
      </c>
      <c r="B36" s="72"/>
      <c r="C36" s="83" t="b">
        <f>IF(F38="카드+현금",Sheet3!C11,IF(F38="현금+카드",Sheet3!C4))</f>
        <v>0</v>
      </c>
      <c r="D36" s="84"/>
      <c r="E36" s="8" t="s">
        <v>4</v>
      </c>
      <c r="F36" s="66">
        <f>SUM(E22,E34)</f>
        <v>1219000</v>
      </c>
      <c r="G36" s="66"/>
      <c r="H36" s="9" t="s">
        <v>17</v>
      </c>
      <c r="I36" s="2"/>
    </row>
    <row r="37" spans="1:9" ht="16.5" customHeight="1">
      <c r="A37" s="71" t="s">
        <v>30</v>
      </c>
      <c r="B37" s="72"/>
      <c r="C37" s="81" t="b">
        <f>IF(F38="카드+현금",Sheet3!C9,IF(F38="현금+카드",Sheet3!C6))</f>
        <v>0</v>
      </c>
      <c r="D37" s="82"/>
      <c r="E37" s="8" t="s">
        <v>18</v>
      </c>
      <c r="F37" s="131">
        <f>F36*1.1-F36</f>
        <v>121900</v>
      </c>
      <c r="G37" s="65"/>
      <c r="H37" s="10"/>
      <c r="I37" s="2"/>
    </row>
    <row r="38" spans="1:9" ht="17.25" customHeight="1">
      <c r="A38" s="71" t="s">
        <v>26</v>
      </c>
      <c r="B38" s="72"/>
      <c r="C38" s="41"/>
      <c r="D38" s="42"/>
      <c r="E38" s="8" t="s">
        <v>25</v>
      </c>
      <c r="F38" s="79" t="s">
        <v>85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8"/>
      <c r="G39" s="69"/>
      <c r="H39" s="70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7">
        <f>IF(F38="현금(이체X)",F36,IF(F38="웹결제",ROUND(Sheet2!B7,-4),IF(F38="이체 및 현금영수증",F36+F36*10%,IF(F38="이체 및 세금계산서",F36+F36*10%,IF(F38="이체 및 세금계산서",F36+F36*10%,)))))-F39</f>
        <v>1340900</v>
      </c>
      <c r="G40" s="6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3" t="s">
        <v>49</v>
      </c>
      <c r="G41" s="113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1219000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790900.00000000012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1219000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1219000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1219000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2024-07-15T06:25:45Z</cp:lastPrinted>
  <dcterms:created xsi:type="dcterms:W3CDTF">2019-03-28T03:58:09Z</dcterms:created>
  <dcterms:modified xsi:type="dcterms:W3CDTF">2024-07-15T06:53:12Z</dcterms:modified>
</cp:coreProperties>
</file>