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582234F7-6AEF-4B4C-8A38-E9F2D19EBC6E}" xr6:coauthVersionLast="47" xr6:coauthVersionMax="47" xr10:uidLastSave="{9074E852-1506-45BC-AA6B-A1A3844762F7}"/>
  <bookViews>
    <workbookView xWindow="4755" yWindow="3315" windowWidth="38700" windowHeight="153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<sst xmlns="http://schemas.openxmlformats.org/spreadsheetml/2006/main" count="99" uniqueCount="86">
  <si>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</si>
  <si>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</si>
  <si>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</si>
  <si>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</si>
  <si>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</si>
  <si>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</si>
  <si>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</si>
  <si>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</si>
  <si>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</si>
  <si>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</si>
  <si>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</si>
  <si>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</si>
  <si>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</si>
  <si>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</si>
  <si>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</si>
  <si>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</si>
  <si>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</si>
  <si>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</si>
  <si>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</si>
  <si>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</si>
  <si>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</si>
  <si>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</si>
  <si>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</si>
  <si>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</si>
  <si>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</si>
  <si>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</si>
  <si>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</si>
  <si>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</si>
  <si>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</si>
  <si>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</si>
  <si>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</si>
  <si>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</si>
  <si>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</si>
  <si>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</si>
  <si>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</si>
  <si>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</si>
  <si>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</si>
  <si>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</si>
  <si>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</si>
  <si>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</si>
  <si>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</si>
  <si>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</si>
  <si>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</si>
  <si>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</si>
  <si>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</si>
  <si>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</si>
  <si>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</si>
  <si>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</si>
  <si>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</si>
  <si>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</si>
  <si>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</si>
  <si>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</si>
  <si>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</si>
  <si>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</si>
  <si>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</si>
  <si>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</si>
  <si>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</si>
  <si>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</si>
  <si>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</si>
  <si>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</si>
  <si>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</si>
  <si>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</si>
  <si>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</si>
  <si>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</si>
  <si>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</si>
  <si>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</si>
  <si>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</si>
  <si>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</si>
  <si>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</si>
  <si>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</si>
  <si>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</si>
  <si>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</si>
  <si>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</si>
  <si>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</si>
  <si>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</si>
  <si>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>*타 매장 또는 동네 가게들 처럼 눈속임 견적이 
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</si>
  <si>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코어i3-12세대 12100 (엘더레이크) (정품)</t>
    <phoneticPr fontId="1" type="noConversion"/>
  </si>
  <si>
    <t>인텔정품쿨러</t>
    <phoneticPr fontId="1" type="noConversion"/>
  </si>
  <si>
    <t>ASUS H610M-CS RGB+HDMI</t>
    <phoneticPr fontId="1" type="noConversion"/>
  </si>
  <si>
    <t>삼성전자 DDR4-3200 (16GB)</t>
    <phoneticPr fontId="1" type="noConversion"/>
  </si>
  <si>
    <t>인텔 UHD 내장그래픽</t>
    <phoneticPr fontId="1" type="noConversion"/>
  </si>
  <si>
    <t>Western Digital WD Blue SN570 M.2
NVMe (500GB)</t>
    <phoneticPr fontId="1" type="noConversion"/>
  </si>
  <si>
    <t>사무용 블랙 미니케이스 블랙</t>
    <phoneticPr fontId="1" type="noConversion"/>
  </si>
  <si>
    <t>마이크로닉스 SG-400D12S 80PLUS</t>
    <phoneticPr fontId="1" type="noConversion"/>
  </si>
  <si>
    <t>보고바이오</t>
    <phoneticPr fontId="1" type="noConversion"/>
  </si>
  <si>
    <t xml:space="preserve">  café.naver.com/realcom7    네이버카페
1. 카페가입을 해주셔야 원격지원이 
   가능합니다.
2. 2023년 09월 부터 공임이 인상되어 기존 
기본공임 6만원에서 8만원으로 변경되었습니다. 이용에 착오 없으시길 바랍니다. 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</si>
</sst>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8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84</v>
      </c>
      <c r="C1" s="115" t="s">
        <v>69</v>
      </c>
      <c r="D1" s="116"/>
      <c r="E1" s="47"/>
      <c r="F1" s="48"/>
      <c r="G1" s="48"/>
      <c r="H1" s="49"/>
    </row>
    <row r="2" spans="1:9" ht="22.5" customHeight="1">
      <c r="A2" s="15" t="s">
        <v>38</v>
      </c>
      <c r="B2" s="29">
        <v>1090003325</v>
      </c>
      <c r="C2" s="117"/>
      <c r="D2" s="118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45176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68</v>
      </c>
      <c r="B6" s="103"/>
      <c r="C6" s="61" t="s">
        <v>76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4"/>
      <c r="B7" s="105"/>
      <c r="C7" s="61" t="s">
        <v>77</v>
      </c>
      <c r="D7" s="62"/>
      <c r="E7" s="22" t="s">
        <v>13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4"/>
      <c r="B8" s="105"/>
      <c r="C8" s="63" t="s">
        <v>78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104"/>
      <c r="B10" s="105"/>
      <c r="C10" s="61" t="s">
        <v>80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8" t="s">
        <v>50</v>
      </c>
      <c r="D11" s="129"/>
      <c r="E11" s="3" t="s">
        <v>50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30" t="s">
        <v>81</v>
      </c>
      <c r="D12" s="62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104"/>
      <c r="B13" s="105"/>
      <c r="C13" s="92"/>
      <c r="D13" s="93"/>
      <c r="E13" s="3" t="s">
        <v>45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4" t="s">
        <v>82</v>
      </c>
      <c r="D14" s="93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4"/>
      <c r="D16" s="125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131" t="s">
        <v>67</v>
      </c>
      <c r="D17" s="113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12" t="s">
        <v>66</v>
      </c>
      <c r="D18" s="113"/>
      <c r="E18" s="4" t="s">
        <v>22</v>
      </c>
      <c r="F18" s="7">
        <v>0</v>
      </c>
      <c r="G18" s="4">
        <v>1</v>
      </c>
      <c r="H18" s="6"/>
      <c r="I18" s="2"/>
    </row>
    <row r="19" spans="1:9">
      <c r="A19" s="104"/>
      <c r="B19" s="105"/>
      <c r="C19" s="126" t="s">
        <v>70</v>
      </c>
      <c r="D19" s="127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4"/>
      <c r="B20" s="105"/>
      <c r="C20" s="122"/>
      <c r="D20" s="123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106" t="s">
        <v>75</v>
      </c>
      <c r="B21" s="107"/>
      <c r="C21" s="121" t="s">
        <v>15</v>
      </c>
      <c r="D21" s="121"/>
      <c r="E21" s="97">
        <f>SUM(H6:H20)</f>
        <v>494000</v>
      </c>
      <c r="F21" s="97"/>
      <c r="G21" s="24">
        <v>1</v>
      </c>
      <c r="H21" s="58" t="s">
        <v>17</v>
      </c>
      <c r="I21" s="2"/>
    </row>
    <row r="22" spans="1:9" ht="12.75" customHeight="1">
      <c r="A22" s="108"/>
      <c r="B22" s="109"/>
      <c r="C22" s="121"/>
      <c r="D22" s="121"/>
      <c r="E22" s="97">
        <f>E21*G21</f>
        <v>494000</v>
      </c>
      <c r="F22" s="97"/>
      <c r="G22" s="97"/>
      <c r="H22" s="58"/>
      <c r="I22" s="2"/>
    </row>
    <row r="23" spans="1:9" ht="12.75" customHeight="1">
      <c r="A23" s="108"/>
      <c r="B23" s="109"/>
      <c r="C23" s="121"/>
      <c r="D23" s="121"/>
      <c r="E23" s="97"/>
      <c r="F23" s="97"/>
      <c r="G23" s="97"/>
      <c r="H23" s="58"/>
      <c r="I23" s="2"/>
    </row>
    <row r="24" spans="1:9" ht="17.25" customHeight="1">
      <c r="A24" s="108"/>
      <c r="B24" s="109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0"/>
      <c r="B25" s="111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85</v>
      </c>
      <c r="B26" s="75"/>
      <c r="C26" s="94"/>
      <c r="D26" s="9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94"/>
      <c r="D27" s="9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95"/>
      <c r="D28" s="96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28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8">
        <f>SUM(H25:H33)</f>
        <v>0</v>
      </c>
      <c r="F34" s="99"/>
      <c r="G34" s="99"/>
      <c r="H34" s="56" t="s">
        <v>17</v>
      </c>
      <c r="I34" s="2"/>
    </row>
    <row r="35" spans="1:9" ht="14.25" customHeight="1">
      <c r="A35" s="39"/>
      <c r="B35" s="40"/>
      <c r="C35" s="88"/>
      <c r="D35" s="89"/>
      <c r="E35" s="100"/>
      <c r="F35" s="101"/>
      <c r="G35" s="101"/>
      <c r="H35" s="57"/>
      <c r="I35" s="2"/>
    </row>
    <row r="36" spans="1:9" ht="16.5" customHeight="1">
      <c r="A36" s="72" t="s">
        <v>31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494000</v>
      </c>
      <c r="G36" s="67"/>
      <c r="H36" s="9" t="s">
        <v>17</v>
      </c>
      <c r="I36" s="2"/>
    </row>
    <row r="37" spans="1:9" ht="16.5" customHeight="1">
      <c r="A37" s="72" t="s">
        <v>30</v>
      </c>
      <c r="B37" s="73"/>
      <c r="C37" s="82" t="b">
        <f>IF(F38="카드+현금",Sheet3!C9,IF(F38="현금+카드",Sheet3!C6))</f>
        <v>0</v>
      </c>
      <c r="D37" s="83"/>
      <c r="E37" s="8" t="s">
        <v>18</v>
      </c>
      <c r="F37" s="65">
        <f>F36*1.1-F36</f>
        <v>49400</v>
      </c>
      <c r="G37" s="66"/>
      <c r="H37" s="10"/>
      <c r="I37" s="2"/>
    </row>
    <row r="38" spans="1:9" ht="17.25" customHeight="1">
      <c r="A38" s="72" t="s">
        <v>26</v>
      </c>
      <c r="B38" s="73"/>
      <c r="C38" s="41"/>
      <c r="D38" s="42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27</v>
      </c>
      <c r="B39" s="38"/>
      <c r="C39" s="43">
        <f>SUM(C36:C37)-C38</f>
        <v>0</v>
      </c>
      <c r="D39" s="44"/>
      <c r="E39" s="21" t="s">
        <v>74</v>
      </c>
      <c r="F39" s="69">
        <v>13400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19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530000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49</v>
      </c>
      <c r="G41" s="114"/>
      <c r="H41" s="27">
        <f>F40-(F37+F36)</f>
        <v>-13400</v>
      </c>
      <c r="I41" s="2"/>
    </row>
    <row r="42" spans="1:9" ht="16.5" customHeight="1">
      <c r="B42" s="35"/>
      <c r="C42" s="2"/>
      <c r="D42" s="2"/>
      <c r="E42" s="36" t="s">
        <v>46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60</v>
      </c>
      <c r="B3" s="51"/>
      <c r="C3" s="51"/>
      <c r="E3" t="s">
        <v>53</v>
      </c>
      <c r="F3">
        <f>Sheet1!F36</f>
        <v>494000</v>
      </c>
    </row>
    <row r="4" spans="1:7">
      <c r="A4" t="s">
        <v>59</v>
      </c>
      <c r="B4" s="30" t="s">
        <v>57</v>
      </c>
      <c r="C4" s="32">
        <v>500000</v>
      </c>
      <c r="D4" t="s">
        <v>54</v>
      </c>
    </row>
    <row r="5" spans="1:7">
      <c r="B5" t="s">
        <v>18</v>
      </c>
      <c r="C5">
        <v>1.1000000000000001</v>
      </c>
      <c r="D5" t="s">
        <v>55</v>
      </c>
    </row>
    <row r="6" spans="1:7">
      <c r="B6" t="s">
        <v>52</v>
      </c>
      <c r="C6" s="33">
        <f>(F3-C4)*C5</f>
        <v>-6600.0000000000009</v>
      </c>
      <c r="D6" t="s">
        <v>56</v>
      </c>
    </row>
    <row r="8" spans="1:7">
      <c r="A8" s="51" t="s">
        <v>61</v>
      </c>
      <c r="B8" s="51"/>
      <c r="C8" s="51"/>
    </row>
    <row r="9" spans="1:7">
      <c r="A9" t="s">
        <v>59</v>
      </c>
      <c r="B9" s="31" t="s">
        <v>58</v>
      </c>
      <c r="C9" s="34"/>
      <c r="D9" t="s">
        <v>54</v>
      </c>
      <c r="G9" s="33">
        <f>((F3*C10)-C9)/C10</f>
        <v>493999.99999999994</v>
      </c>
    </row>
    <row r="10" spans="1:7">
      <c r="B10" t="s">
        <v>18</v>
      </c>
      <c r="C10">
        <v>1.1000000000000001</v>
      </c>
      <c r="D10" t="s">
        <v>55</v>
      </c>
    </row>
    <row r="11" spans="1:7">
      <c r="B11" t="s">
        <v>51</v>
      </c>
      <c r="C11" s="33">
        <f>ROUND(G9,-3)</f>
        <v>494000</v>
      </c>
      <c r="D11" t="s">
        <v>56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47</v>
      </c>
      <c r="B2" t="s">
        <v>17</v>
      </c>
      <c r="C2" s="20" t="s">
        <v>64</v>
      </c>
      <c r="D2" t="s">
        <v>33</v>
      </c>
    </row>
    <row r="3" spans="1:5">
      <c r="A3" t="s">
        <v>23</v>
      </c>
      <c r="B3" t="s">
        <v>29</v>
      </c>
      <c r="C3" s="20" t="s">
        <v>63</v>
      </c>
      <c r="D3" s="13" t="s">
        <v>35</v>
      </c>
    </row>
    <row r="4" spans="1:5">
      <c r="A4" t="s">
        <v>24</v>
      </c>
      <c r="B4" s="11">
        <f>Sheet1!F36-(Sheet1!C36)</f>
        <v>494000</v>
      </c>
    </row>
    <row r="5" spans="1:5">
      <c r="A5" t="s">
        <v>62</v>
      </c>
      <c r="B5" s="11"/>
    </row>
    <row r="6" spans="1:5">
      <c r="A6" t="s">
        <v>36</v>
      </c>
    </row>
    <row r="7" spans="1:5">
      <c r="A7" t="s">
        <v>48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2023-09-06T10:57:27Z</cp:lastPrinted>
  <dcterms:created xsi:type="dcterms:W3CDTF">2019-03-28T03:58:09Z</dcterms:created>
  <dcterms:modified xsi:type="dcterms:W3CDTF">2023-09-07T08:34:44Z</dcterms:modified>
</cp:coreProperties>
</file>