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1" documentId="8_{C34C2278-5F27-4C91-ABDC-E760D3818A25}" xr6:coauthVersionLast="47" xr6:coauthVersionMax="47" xr10:uidLastSave="{E3D684A8-336E-4678-9400-B7AB8E15E28D}"/>
  <bookViews>
    <workbookView xWindow="1710" yWindow="2835" windowWidth="28800" windowHeight="1543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<sst xmlns="http://schemas.openxmlformats.org/spreadsheetml/2006/main" count="107" uniqueCount="94">
  <si>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</si>
  <si>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</si>
  <si>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</si>
  <si>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</si>
  <si>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</si>
  <si>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</si>
  <si>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</si>
  <si>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</si>
  <si>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</si>
  <si>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</si>
  <si>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</si>
  <si>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</si>
  <si>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</si>
  <si>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</si>
  <si>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</si>
  <si>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</si>
  <si>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</si>
  <si>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</si>
  <si>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</si>
  <si>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</si>
  <si>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</si>
  <si>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</si>
  <si>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</si>
  <si>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</si>
  <si>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</si>
  <si>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</si>
  <si>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</si>
  <si>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</si>
  <si>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</si>
  <si>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</si>
  <si>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</si>
  <si>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</si>
  <si>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</si>
  <si>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</si>
  <si>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</si>
  <si>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</si>
  <si>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</si>
  <si>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</si>
  <si>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</si>
  <si>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</si>
  <si>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</si>
  <si>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</si>
  <si>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</si>
  <si>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</si>
  <si>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</si>
  <si>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</si>
  <si>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</si>
  <si>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</si>
  <si>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</si>
  <si>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</si>
  <si>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</si>
  <si>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</si>
  <si>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</si>
  <si>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</si>
  <si>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</si>
  <si>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</si>
  <si>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</si>
  <si>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</si>
  <si>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</si>
  <si>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</si>
  <si>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</si>
  <si>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</si>
  <si>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</si>
  <si>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</si>
  <si>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</si>
  <si>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</si>
  <si>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</si>
  <si>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</si>
  <si>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</si>
  <si>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</si>
  <si>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</si>
  <si>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</si>
  <si>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</si>
  <si>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</si>
  <si>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</si>
  <si>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>*타 매장 또는 동네 가게들 처럼 눈속임 견적이 
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</si>
  <si>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인텔정품쿨러</t>
    <phoneticPr fontId="1" type="noConversion"/>
  </si>
  <si>
    <t>ASUS PRIME H610M-CS D4</t>
    <phoneticPr fontId="1" type="noConversion"/>
  </si>
  <si>
    <t>WD Blue SN570 M.2 NVMe (500GB)일반대비 읽고쓰고,5배이상빠릅니다.</t>
    <phoneticPr fontId="1" type="noConversion"/>
  </si>
  <si>
    <t>사무용 블랙 미니케이스 (전면부 USB 3개짜리)</t>
    <phoneticPr fontId="1" type="noConversion"/>
  </si>
  <si>
    <t>3대이상구매시 할인금액 있습니다.</t>
    <phoneticPr fontId="1" type="noConversion"/>
  </si>
  <si>
    <t>마이크로닉스 정격 400W 80+ 저가제품이 아닌 정격브랜드입니다.</t>
    <phoneticPr fontId="1" type="noConversion"/>
  </si>
  <si>
    <t>삼성전자 DDR4-3200 8GB</t>
    <phoneticPr fontId="1" type="noConversion"/>
  </si>
  <si>
    <t>인텔 코어i3-12세대 12100 4코어8쓰레드</t>
    <phoneticPr fontId="1" type="noConversion"/>
  </si>
  <si>
    <t>인텔 UHD 내장그래픽 활용</t>
    <phoneticPr fontId="1" type="noConversion"/>
  </si>
  <si>
    <t>이체 및 세금계산서</t>
  </si>
  <si>
    <t>WD BLUE 7200/64M (WD10EZEX, 1TB)</t>
    <phoneticPr fontId="1" type="noConversion"/>
  </si>
  <si>
    <t xml:space="preserve">로젠택배 2중에어캡 안전 발송 서비스 </t>
    <phoneticPr fontId="1" type="noConversion"/>
  </si>
  <si>
    <t>배송비</t>
    <phoneticPr fontId="1" type="noConversion"/>
  </si>
  <si>
    <t>모니터 호환 케이블 확인후 챙겨드리기</t>
    <phoneticPr fontId="1" type="noConversion"/>
  </si>
  <si>
    <t>경기도 의왕시 복지로 36 (내손동 691-11) 8번 게이트 SK에코 플랜트 현장사무실</t>
    <phoneticPr fontId="1" type="noConversion"/>
  </si>
  <si>
    <t>사무 간단캐드 김한나 (전화문의)</t>
    <phoneticPr fontId="1" type="noConversion"/>
  </si>
  <si>
    <t>HDMI 케이블 2m 추가 3개 서비스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</si>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</sst>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9"/>
      <color rgb="FFC00000"/>
      <name val="HY헤드라인M"/>
      <family val="1"/>
      <charset val="129"/>
    </font>
    <font>
      <sz val="9"/>
      <color rgb="FFC00000"/>
      <name val="HY견고딕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28" sqref="G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91</v>
      </c>
      <c r="C1" s="117" t="s">
        <v>69</v>
      </c>
      <c r="D1" s="118"/>
      <c r="E1" s="47"/>
      <c r="F1" s="48"/>
      <c r="G1" s="48"/>
      <c r="H1" s="49"/>
    </row>
    <row r="2" spans="1:9" ht="22.5" customHeight="1">
      <c r="A2" s="15" t="s">
        <v>38</v>
      </c>
      <c r="B2" s="29">
        <v>1089138881</v>
      </c>
      <c r="C2" s="119"/>
      <c r="D2" s="120"/>
      <c r="E2" s="50"/>
      <c r="F2" s="51"/>
      <c r="G2" s="51"/>
      <c r="H2" s="52"/>
    </row>
    <row r="3" spans="1:9" ht="22.5" customHeight="1">
      <c r="A3" s="15" t="s">
        <v>39</v>
      </c>
      <c r="B3" s="16">
        <f ca="1">TODAY()</f>
        <v>45174</v>
      </c>
      <c r="C3" s="15" t="s">
        <v>40</v>
      </c>
      <c r="D3" s="18"/>
      <c r="E3" s="50"/>
      <c r="F3" s="51"/>
      <c r="G3" s="51"/>
      <c r="H3" s="52"/>
    </row>
    <row r="4" spans="1:9" ht="22.5" customHeight="1">
      <c r="A4" s="14" t="s">
        <v>37</v>
      </c>
      <c r="B4" s="121" t="s">
        <v>90</v>
      </c>
      <c r="C4" s="121"/>
      <c r="D4" s="122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4" t="s">
        <v>68</v>
      </c>
      <c r="B6" s="105"/>
      <c r="C6" s="61" t="s">
        <v>83</v>
      </c>
      <c r="D6" s="62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106"/>
      <c r="B7" s="107"/>
      <c r="C7" s="61" t="s">
        <v>76</v>
      </c>
      <c r="D7" s="62"/>
      <c r="E7" s="22" t="s">
        <v>13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3" t="s">
        <v>77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6"/>
      <c r="B9" s="107"/>
      <c r="C9" s="61" t="s">
        <v>82</v>
      </c>
      <c r="D9" s="62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4" customHeight="1">
      <c r="A10" s="106"/>
      <c r="B10" s="107"/>
      <c r="C10" s="61" t="s">
        <v>84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6"/>
      <c r="B11" s="107"/>
      <c r="C11" s="131"/>
      <c r="D11" s="132"/>
      <c r="E11" s="3" t="s">
        <v>50</v>
      </c>
      <c r="F11" s="6">
        <v>0</v>
      </c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78</v>
      </c>
      <c r="D12" s="62"/>
      <c r="E12" s="3" t="s">
        <v>10</v>
      </c>
      <c r="F12" s="6">
        <v>49000</v>
      </c>
      <c r="G12" s="3">
        <v>1</v>
      </c>
      <c r="H12" s="6">
        <f t="shared" si="0"/>
        <v>49000</v>
      </c>
      <c r="I12" s="2"/>
    </row>
    <row r="13" spans="1:9" ht="24" customHeight="1">
      <c r="A13" s="106"/>
      <c r="B13" s="107"/>
      <c r="C13" s="126" t="s">
        <v>86</v>
      </c>
      <c r="D13" s="96"/>
      <c r="E13" s="3" t="s">
        <v>45</v>
      </c>
      <c r="F13" s="6">
        <v>67000</v>
      </c>
      <c r="G13" s="3">
        <v>1</v>
      </c>
      <c r="H13" s="6">
        <f t="shared" si="0"/>
        <v>67000</v>
      </c>
      <c r="I13" s="2"/>
    </row>
    <row r="14" spans="1:9" ht="29.25" customHeight="1">
      <c r="A14" s="106"/>
      <c r="B14" s="107"/>
      <c r="C14" s="95" t="s">
        <v>79</v>
      </c>
      <c r="D14" s="96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106"/>
      <c r="B15" s="107"/>
      <c r="C15" s="126" t="s">
        <v>81</v>
      </c>
      <c r="D15" s="96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6"/>
      <c r="B16" s="107"/>
      <c r="C16" s="127" t="s">
        <v>50</v>
      </c>
      <c r="D16" s="128"/>
      <c r="E16" s="3" t="s">
        <v>72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67</v>
      </c>
      <c r="D17" s="115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66</v>
      </c>
      <c r="D18" s="115"/>
      <c r="E18" s="4" t="s">
        <v>22</v>
      </c>
      <c r="F18" s="7">
        <v>0</v>
      </c>
      <c r="G18" s="4">
        <v>1</v>
      </c>
      <c r="H18" s="6"/>
      <c r="I18" s="2"/>
    </row>
    <row r="19" spans="1:9">
      <c r="A19" s="106"/>
      <c r="B19" s="107"/>
      <c r="C19" s="129" t="s">
        <v>70</v>
      </c>
      <c r="D19" s="130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106"/>
      <c r="B20" s="107"/>
      <c r="C20" s="124" t="s">
        <v>80</v>
      </c>
      <c r="D20" s="125"/>
      <c r="E20" s="4" t="s">
        <v>73</v>
      </c>
      <c r="F20" s="7"/>
      <c r="G20" s="4"/>
      <c r="H20" s="6">
        <f t="shared" si="0"/>
        <v>0</v>
      </c>
      <c r="I20" s="2"/>
    </row>
    <row r="21" spans="1:9" ht="12.75" customHeight="1">
      <c r="A21" s="108" t="s">
        <v>75</v>
      </c>
      <c r="B21" s="109"/>
      <c r="C21" s="123" t="s">
        <v>15</v>
      </c>
      <c r="D21" s="123"/>
      <c r="E21" s="99">
        <f>SUM(H6:H20)</f>
        <v>543000</v>
      </c>
      <c r="F21" s="99"/>
      <c r="G21" s="24">
        <v>3</v>
      </c>
      <c r="H21" s="58" t="s">
        <v>17</v>
      </c>
      <c r="I21" s="2"/>
    </row>
    <row r="22" spans="1:9" ht="12.75" customHeight="1">
      <c r="A22" s="110"/>
      <c r="B22" s="111"/>
      <c r="C22" s="123"/>
      <c r="D22" s="123"/>
      <c r="E22" s="99">
        <f>E21*G21</f>
        <v>1629000</v>
      </c>
      <c r="F22" s="99"/>
      <c r="G22" s="99"/>
      <c r="H22" s="58"/>
      <c r="I22" s="2"/>
    </row>
    <row r="23" spans="1:9" ht="12.75" customHeight="1">
      <c r="A23" s="110"/>
      <c r="B23" s="111"/>
      <c r="C23" s="123"/>
      <c r="D23" s="123"/>
      <c r="E23" s="99"/>
      <c r="F23" s="99"/>
      <c r="G23" s="99"/>
      <c r="H23" s="58"/>
      <c r="I23" s="2"/>
    </row>
    <row r="24" spans="1:9" ht="17.25" customHeight="1">
      <c r="A24" s="110"/>
      <c r="B24" s="111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2" t="s">
        <v>87</v>
      </c>
      <c r="D25" s="93"/>
      <c r="E25" s="5" t="s">
        <v>88</v>
      </c>
      <c r="F25" s="6">
        <v>0</v>
      </c>
      <c r="G25" s="3">
        <v>3</v>
      </c>
      <c r="H25" s="6">
        <f>F25*G25</f>
        <v>0</v>
      </c>
      <c r="I25" s="2"/>
    </row>
    <row r="26" spans="1:9" ht="25.15" customHeight="1">
      <c r="A26" s="74" t="s">
        <v>65</v>
      </c>
      <c r="B26" s="75"/>
      <c r="C26" s="94" t="s">
        <v>89</v>
      </c>
      <c r="D26" s="9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35" t="s">
        <v>92</v>
      </c>
      <c r="D27" s="136"/>
      <c r="E27" s="5" t="s">
        <v>93</v>
      </c>
      <c r="F27" s="6">
        <v>0</v>
      </c>
      <c r="G27" s="3">
        <v>3</v>
      </c>
      <c r="H27" s="6">
        <f t="shared" ref="H27:H33" si="1">F27*G27</f>
        <v>0</v>
      </c>
      <c r="I27" s="2"/>
    </row>
    <row r="28" spans="1:9">
      <c r="A28" s="76"/>
      <c r="B28" s="77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7"/>
      <c r="D30" s="98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97"/>
      <c r="D31" s="9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28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100">
        <f>SUM(H25:H33)</f>
        <v>0</v>
      </c>
      <c r="F34" s="101"/>
      <c r="G34" s="101"/>
      <c r="H34" s="56" t="s">
        <v>17</v>
      </c>
      <c r="I34" s="2"/>
    </row>
    <row r="35" spans="1:9" ht="14.25" customHeight="1">
      <c r="A35" s="39"/>
      <c r="B35" s="40"/>
      <c r="C35" s="88"/>
      <c r="D35" s="89"/>
      <c r="E35" s="102"/>
      <c r="F35" s="103"/>
      <c r="G35" s="103"/>
      <c r="H35" s="57"/>
      <c r="I35" s="2"/>
    </row>
    <row r="36" spans="1:9" ht="16.5" customHeight="1">
      <c r="A36" s="72" t="s">
        <v>31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1629000</v>
      </c>
      <c r="G36" s="67"/>
      <c r="H36" s="9" t="s">
        <v>17</v>
      </c>
      <c r="I36" s="2"/>
    </row>
    <row r="37" spans="1:9" ht="16.5" customHeight="1">
      <c r="A37" s="72" t="s">
        <v>30</v>
      </c>
      <c r="B37" s="73"/>
      <c r="C37" s="82" t="b">
        <f>IF(F38="카드+현금",Sheet3!C9,IF(F38="현금+카드",Sheet3!C6))</f>
        <v>0</v>
      </c>
      <c r="D37" s="83"/>
      <c r="E37" s="8" t="s">
        <v>18</v>
      </c>
      <c r="F37" s="65">
        <f>F36*1.1-F36</f>
        <v>162900.00000000023</v>
      </c>
      <c r="G37" s="66"/>
      <c r="H37" s="10"/>
      <c r="I37" s="2"/>
    </row>
    <row r="38" spans="1:9" ht="17.25" customHeight="1">
      <c r="A38" s="72" t="s">
        <v>26</v>
      </c>
      <c r="B38" s="73"/>
      <c r="C38" s="41"/>
      <c r="D38" s="42"/>
      <c r="E38" s="8" t="s">
        <v>25</v>
      </c>
      <c r="F38" s="80" t="s">
        <v>85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27</v>
      </c>
      <c r="B39" s="38"/>
      <c r="C39" s="43">
        <f>SUM(C36:C37)-C38</f>
        <v>0</v>
      </c>
      <c r="D39" s="44"/>
      <c r="E39" s="21" t="s">
        <v>74</v>
      </c>
      <c r="F39" s="69">
        <v>66000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19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1725900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6" t="s">
        <v>49</v>
      </c>
      <c r="G41" s="116"/>
      <c r="H41" s="27">
        <f>F40-(F37+F36)</f>
        <v>-66000.000000000233</v>
      </c>
      <c r="I41" s="2"/>
    </row>
    <row r="42" spans="1:9" ht="16.5" customHeight="1">
      <c r="B42" s="35"/>
      <c r="C42" s="2"/>
      <c r="D42" s="2"/>
      <c r="E42" s="36" t="s">
        <v>46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C31:D31"/>
    <mergeCell ref="A6:B20"/>
    <mergeCell ref="A21:B25"/>
    <mergeCell ref="C29:D29"/>
    <mergeCell ref="C18:D18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60</v>
      </c>
      <c r="B3" s="51"/>
      <c r="C3" s="51"/>
      <c r="E3" t="s">
        <v>53</v>
      </c>
      <c r="F3">
        <f>Sheet1!F36</f>
        <v>1629000</v>
      </c>
    </row>
    <row r="4" spans="1:7">
      <c r="A4" t="s">
        <v>59</v>
      </c>
      <c r="B4" s="30" t="s">
        <v>57</v>
      </c>
      <c r="C4" s="32">
        <v>500000</v>
      </c>
      <c r="D4" t="s">
        <v>54</v>
      </c>
    </row>
    <row r="5" spans="1:7">
      <c r="B5" t="s">
        <v>18</v>
      </c>
      <c r="C5">
        <v>1.1000000000000001</v>
      </c>
      <c r="D5" t="s">
        <v>55</v>
      </c>
    </row>
    <row r="6" spans="1:7">
      <c r="B6" t="s">
        <v>52</v>
      </c>
      <c r="C6" s="33">
        <f>(F3-C4)*C5</f>
        <v>1241900</v>
      </c>
      <c r="D6" t="s">
        <v>56</v>
      </c>
    </row>
    <row r="8" spans="1:7">
      <c r="A8" s="51" t="s">
        <v>61</v>
      </c>
      <c r="B8" s="51"/>
      <c r="C8" s="51"/>
    </row>
    <row r="9" spans="1:7">
      <c r="A9" t="s">
        <v>59</v>
      </c>
      <c r="B9" s="31" t="s">
        <v>58</v>
      </c>
      <c r="C9" s="34"/>
      <c r="D9" t="s">
        <v>54</v>
      </c>
      <c r="G9" s="33">
        <f>((F3*C10)-C9)/C10</f>
        <v>1629000</v>
      </c>
    </row>
    <row r="10" spans="1:7">
      <c r="B10" t="s">
        <v>18</v>
      </c>
      <c r="C10">
        <v>1.1000000000000001</v>
      </c>
      <c r="D10" t="s">
        <v>55</v>
      </c>
    </row>
    <row r="11" spans="1:7">
      <c r="B11" t="s">
        <v>51</v>
      </c>
      <c r="C11" s="33">
        <f>ROUND(G9,-3)</f>
        <v>1629000</v>
      </c>
      <c r="D11" t="s">
        <v>56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47</v>
      </c>
      <c r="B2" t="s">
        <v>17</v>
      </c>
      <c r="C2" s="20" t="s">
        <v>64</v>
      </c>
      <c r="D2" t="s">
        <v>33</v>
      </c>
    </row>
    <row r="3" spans="1:5">
      <c r="A3" t="s">
        <v>23</v>
      </c>
      <c r="B3" t="s">
        <v>29</v>
      </c>
      <c r="C3" s="20" t="s">
        <v>63</v>
      </c>
      <c r="D3" s="13" t="s">
        <v>35</v>
      </c>
    </row>
    <row r="4" spans="1:5">
      <c r="A4" t="s">
        <v>24</v>
      </c>
      <c r="B4" s="11">
        <f>Sheet1!F36-(Sheet1!C36)</f>
        <v>1629000</v>
      </c>
    </row>
    <row r="5" spans="1:5">
      <c r="A5" t="s">
        <v>62</v>
      </c>
      <c r="B5" s="11"/>
    </row>
    <row r="6" spans="1:5">
      <c r="A6" t="s">
        <v>36</v>
      </c>
    </row>
    <row r="7" spans="1:5">
      <c r="A7" t="s">
        <v>48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2023-09-04T09:12:05Z</cp:lastPrinted>
  <dcterms:created xsi:type="dcterms:W3CDTF">2019-03-28T03:58:09Z</dcterms:created>
  <dcterms:modified xsi:type="dcterms:W3CDTF">2023-09-05T01:33:25Z</dcterms:modified>
</cp:coreProperties>
</file>