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A4664FB8-8181-427B-B691-7B907CBFD57E}" xr6:coauthVersionLast="47" xr6:coauthVersionMax="47" xr10:uidLastSave="{E2B61A31-63DA-4807-AAC1-8CFE8CC87A0C}"/>
  <bookViews>
    <workbookView xWindow="780" yWindow="780" windowWidth="21585" windowHeight="1492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<sst xmlns="http://schemas.openxmlformats.org/spreadsheetml/2006/main" count="113" uniqueCount="98">
  <si>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</si>
  <si>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</si>
  <si>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</si>
  <si>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</si>
  <si>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</si>
  <si>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</si>
  <si>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</si>
  <si>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</si>
  <si>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</si>
  <si>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</si>
  <si>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</si>
  <si>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</si>
  <si>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</si>
  <si>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</si>
  <si>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</si>
  <si>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</si>
  <si>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</si>
  <si>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</si>
  <si>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</si>
  <si>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</si>
  <si>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</si>
  <si>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</si>
  <si>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</si>
  <si>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</si>
  <si>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</si>
  <si>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</si>
  <si>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</si>
  <si>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</si>
  <si>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</si>
  <si>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</si>
  <si>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</si>
  <si>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</si>
  <si>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</si>
  <si>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</si>
  <si>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</si>
  <si>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</si>
  <si>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</si>
  <si>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</si>
  <si>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</si>
  <si>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</si>
  <si>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</si>
  <si>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</si>
  <si>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</si>
  <si>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</si>
  <si>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</si>
  <si>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</si>
  <si>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</si>
  <si>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</si>
  <si>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</si>
  <si>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</si>
  <si>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</si>
  <si>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</si>
  <si>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</si>
  <si>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</si>
  <si>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</si>
  <si>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</si>
  <si>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</si>
  <si>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</si>
  <si>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</si>
  <si>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</si>
  <si>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</si>
  <si>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</si>
  <si>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</si>
  <si>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</si>
  <si>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</si>
  <si>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</si>
  <si>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</si>
  <si>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</si>
  <si>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</si>
  <si>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</si>
  <si>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</si>
  <si>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</si>
  <si>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</si>
  <si>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</si>
  <si>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</si>
  <si>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</si>
  <si>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</si>
  <si>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코어i7-13세대 13700KF (랩터레이크) (정품)</t>
    <phoneticPr fontId="1" type="noConversion"/>
  </si>
  <si>
    <t>플로이 (디자인전문)</t>
    <phoneticPr fontId="1" type="noConversion"/>
  </si>
  <si>
    <t>MSI PRO B660M-A WIFI</t>
    <phoneticPr fontId="1" type="noConversion"/>
  </si>
  <si>
    <t>삼성전자 DDR5-5600 (16GB)</t>
    <phoneticPr fontId="1" type="noConversion"/>
  </si>
  <si>
    <t>이엠텍  RTX 3060 MIRACLE V2 D6 12GB</t>
    <phoneticPr fontId="1" type="noConversion"/>
  </si>
  <si>
    <t>삼성 PM9A1 M.2 NVMe 수입 (512GB)</t>
    <phoneticPr fontId="1" type="noConversion"/>
  </si>
  <si>
    <t>Western Digital WD BLUE 7200/64M (WD10EZEX, 1TB)</t>
    <phoneticPr fontId="1" type="noConversion"/>
  </si>
  <si>
    <t>앱코 NCORE G30 트루포스 (블랙)</t>
    <phoneticPr fontId="1" type="noConversion"/>
  </si>
  <si>
    <t>쿨러마스터 MWE 700 BRONZE V2 230V</t>
    <phoneticPr fontId="1" type="noConversion"/>
  </si>
  <si>
    <t>LG전자 27MK430H</t>
    <phoneticPr fontId="1" type="noConversion"/>
  </si>
  <si>
    <t>모니터</t>
    <phoneticPr fontId="1" type="noConversion"/>
  </si>
  <si>
    <t>듀얼모니터용 DP TO HDMI 변환컨버터 서비스</t>
    <phoneticPr fontId="1" type="noConversion"/>
  </si>
  <si>
    <t>장패드 서비스</t>
    <phoneticPr fontId="1" type="noConversion"/>
  </si>
  <si>
    <t>CPU방열판 서비스 씨피유온도를 많이 낮춰줍니다</t>
    <phoneticPr fontId="1" type="noConversion"/>
  </si>
  <si>
    <t>변환컨버터</t>
    <phoneticPr fontId="1" type="noConversion"/>
  </si>
  <si>
    <t>장패드</t>
    <phoneticPr fontId="1" type="noConversion"/>
  </si>
  <si>
    <t>브라켓</t>
    <phoneticPr fontId="1" type="noConversion"/>
  </si>
  <si>
    <t>잘만 PERFORMA (BLACK)</t>
    <phoneticPr fontId="1" type="noConversion"/>
  </si>
  <si>
    <t xml:space="preserve">키보드+마우스 로지텍 MK 합본셋트 </t>
    <phoneticPr fontId="1" type="noConversion"/>
  </si>
  <si>
    <t>키보드</t>
    <phoneticPr fontId="1" type="noConversion"/>
  </si>
  <si>
    <t>(요번 계산서건은 에스필코리아로 발행)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</si>
</sst>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C0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38" t="s">
        <v>76</v>
      </c>
      <c r="D1" s="39"/>
      <c r="E1" s="112"/>
      <c r="F1" s="113"/>
      <c r="G1" s="113"/>
      <c r="H1" s="114"/>
    </row>
    <row r="2" spans="1:9" ht="22.5" customHeight="1">
      <c r="A2" s="15" t="s">
        <v>39</v>
      </c>
      <c r="B2" s="29">
        <v>1087373073</v>
      </c>
      <c r="C2" s="40"/>
      <c r="D2" s="41"/>
      <c r="E2" s="115"/>
      <c r="F2" s="36"/>
      <c r="G2" s="36"/>
      <c r="H2" s="116"/>
    </row>
    <row r="3" spans="1:9" ht="22.5" customHeight="1">
      <c r="A3" s="15" t="s">
        <v>40</v>
      </c>
      <c r="B3" s="16">
        <f ca="1">TODAY()</f>
        <v>45168</v>
      </c>
      <c r="C3" s="15" t="s">
        <v>41</v>
      </c>
      <c r="D3" s="18"/>
      <c r="E3" s="115"/>
      <c r="F3" s="36"/>
      <c r="G3" s="36"/>
      <c r="H3" s="116"/>
    </row>
    <row r="4" spans="1:9" ht="22.5" customHeight="1">
      <c r="A4" s="14" t="s">
        <v>38</v>
      </c>
      <c r="B4" s="44" t="s">
        <v>97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51</v>
      </c>
      <c r="B6" s="68"/>
      <c r="C6" s="55" t="s">
        <v>77</v>
      </c>
      <c r="D6" s="56"/>
      <c r="E6" s="3" t="s">
        <v>6</v>
      </c>
      <c r="F6" s="6">
        <v>550000</v>
      </c>
      <c r="G6" s="3">
        <v>1</v>
      </c>
      <c r="H6" s="6">
        <f>F6*G6</f>
        <v>550000</v>
      </c>
      <c r="I6" s="2"/>
    </row>
    <row r="7" spans="1:9" ht="24" customHeight="1">
      <c r="A7" s="69"/>
      <c r="B7" s="70"/>
      <c r="C7" s="55" t="s">
        <v>94</v>
      </c>
      <c r="D7" s="56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210000</v>
      </c>
      <c r="G8" s="3">
        <v>1</v>
      </c>
      <c r="H8" s="6">
        <f t="shared" si="0"/>
        <v>210000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415000</v>
      </c>
      <c r="G10" s="3">
        <v>1</v>
      </c>
      <c r="H10" s="6">
        <f t="shared" si="0"/>
        <v>415000</v>
      </c>
      <c r="I10" s="2"/>
    </row>
    <row r="11" spans="1:9" ht="24" customHeight="1">
      <c r="A11" s="69"/>
      <c r="B11" s="70"/>
      <c r="C11" s="57" t="s">
        <v>59</v>
      </c>
      <c r="D11" s="58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69"/>
      <c r="B13" s="70"/>
      <c r="C13" s="49" t="s">
        <v>83</v>
      </c>
      <c r="D13" s="50"/>
      <c r="E13" s="3" t="s">
        <v>53</v>
      </c>
      <c r="F13" s="6">
        <v>60000</v>
      </c>
      <c r="G13" s="3">
        <v>1</v>
      </c>
      <c r="H13" s="6">
        <f t="shared" si="0"/>
        <v>60000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58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/>
      <c r="F19" s="7"/>
      <c r="G19" s="4"/>
      <c r="H19" s="6">
        <f t="shared" si="0"/>
        <v>0</v>
      </c>
      <c r="I19" s="2"/>
    </row>
    <row r="20" spans="1:9" ht="12.75" customHeight="1">
      <c r="A20" s="71" t="s">
        <v>52</v>
      </c>
      <c r="B20" s="72"/>
      <c r="C20" s="46" t="s">
        <v>16</v>
      </c>
      <c r="D20" s="46"/>
      <c r="E20" s="62">
        <f>SUM(H6:H19)</f>
        <v>1608000</v>
      </c>
      <c r="F20" s="62"/>
      <c r="G20" s="24">
        <v>1</v>
      </c>
      <c r="H20" s="122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1608000</v>
      </c>
      <c r="F21" s="62"/>
      <c r="G21" s="62"/>
      <c r="H21" s="122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22"/>
      <c r="I22" s="2"/>
    </row>
    <row r="23" spans="1:9" ht="17.25" customHeight="1">
      <c r="A23" s="73"/>
      <c r="B23" s="74"/>
      <c r="C23" s="88" t="s">
        <v>21</v>
      </c>
      <c r="D23" s="8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86</v>
      </c>
      <c r="D24" s="50"/>
      <c r="E24" s="5" t="s">
        <v>87</v>
      </c>
      <c r="F24" s="6">
        <v>175000</v>
      </c>
      <c r="G24" s="3">
        <v>2</v>
      </c>
      <c r="H24" s="6">
        <f>F24*G24</f>
        <v>350000</v>
      </c>
      <c r="I24" s="2"/>
    </row>
    <row r="25" spans="1:9" ht="25.15" customHeight="1">
      <c r="A25" s="95" t="s">
        <v>74</v>
      </c>
      <c r="B25" s="96"/>
      <c r="C25" s="90" t="s">
        <v>88</v>
      </c>
      <c r="D25" s="50"/>
      <c r="E25" s="5" t="s">
        <v>91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7"/>
      <c r="B26" s="98"/>
      <c r="C26" s="90" t="s">
        <v>89</v>
      </c>
      <c r="D26" s="50"/>
      <c r="E26" s="5" t="s">
        <v>92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7"/>
      <c r="B27" s="98"/>
      <c r="C27" s="91" t="s">
        <v>90</v>
      </c>
      <c r="D27" s="92"/>
      <c r="E27" s="5" t="s">
        <v>93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7"/>
      <c r="B28" s="98"/>
      <c r="C28" s="77" t="s">
        <v>95</v>
      </c>
      <c r="D28" s="61"/>
      <c r="E28" s="5" t="s">
        <v>96</v>
      </c>
      <c r="F28" s="6">
        <v>29000</v>
      </c>
      <c r="G28" s="3">
        <v>1</v>
      </c>
      <c r="H28" s="6">
        <f t="shared" si="1"/>
        <v>29000</v>
      </c>
      <c r="I28" s="2"/>
    </row>
    <row r="29" spans="1:9">
      <c r="A29" s="97"/>
      <c r="B29" s="98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7"/>
      <c r="B31" s="98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9"/>
      <c r="B32" s="100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101" t="s">
        <v>29</v>
      </c>
      <c r="B33" s="102"/>
      <c r="C33" s="84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5"/>
      <c r="E33" s="63">
        <f>SUM(H24:H32)</f>
        <v>379000</v>
      </c>
      <c r="F33" s="64"/>
      <c r="G33" s="64"/>
      <c r="H33" s="120" t="s">
        <v>18</v>
      </c>
      <c r="I33" s="2"/>
    </row>
    <row r="34" spans="1:9" ht="14.25" customHeight="1">
      <c r="A34" s="103"/>
      <c r="B34" s="104"/>
      <c r="C34" s="86"/>
      <c r="D34" s="87"/>
      <c r="E34" s="65"/>
      <c r="F34" s="66"/>
      <c r="G34" s="66"/>
      <c r="H34" s="121"/>
      <c r="I34" s="2"/>
    </row>
    <row r="35" spans="1:9" ht="16.5" customHeight="1">
      <c r="A35" s="93" t="s">
        <v>32</v>
      </c>
      <c r="B35" s="94"/>
      <c r="C35" s="82" t="b">
        <f>IF(F37="카드+현금",Sheet3!C11,IF(F37="현금+카드",Sheet3!C4))</f>
        <v>0</v>
      </c>
      <c r="D35" s="83"/>
      <c r="E35" s="8" t="s">
        <v>4</v>
      </c>
      <c r="F35" s="127">
        <f>SUM(E21,E33)</f>
        <v>1987000</v>
      </c>
      <c r="G35" s="127"/>
      <c r="H35" s="9" t="s">
        <v>18</v>
      </c>
      <c r="I35" s="2"/>
    </row>
    <row r="36" spans="1:9" ht="16.5" customHeight="1">
      <c r="A36" s="93" t="s">
        <v>31</v>
      </c>
      <c r="B36" s="94"/>
      <c r="C36" s="80" t="b">
        <f>IF(F37="카드+현금",Sheet3!C9,IF(F37="현금+카드",Sheet3!C6))</f>
        <v>0</v>
      </c>
      <c r="D36" s="81"/>
      <c r="E36" s="8" t="s">
        <v>19</v>
      </c>
      <c r="F36" s="125">
        <f>F35*1.1-F35</f>
        <v>198700</v>
      </c>
      <c r="G36" s="126"/>
      <c r="H36" s="10"/>
      <c r="I36" s="2"/>
    </row>
    <row r="37" spans="1:9" ht="17.25" customHeight="1">
      <c r="A37" s="93" t="s">
        <v>27</v>
      </c>
      <c r="B37" s="94"/>
      <c r="C37" s="106"/>
      <c r="D37" s="107"/>
      <c r="E37" s="8" t="s">
        <v>26</v>
      </c>
      <c r="F37" s="78" t="s">
        <v>75</v>
      </c>
      <c r="G37" s="79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1" t="s">
        <v>28</v>
      </c>
      <c r="B38" s="102"/>
      <c r="C38" s="108">
        <f>SUM(C35:C36)-C37</f>
        <v>0</v>
      </c>
      <c r="D38" s="109"/>
      <c r="E38" s="21" t="s">
        <v>27</v>
      </c>
      <c r="F38" s="129"/>
      <c r="G38" s="130"/>
      <c r="H38" s="131"/>
      <c r="I38" s="2"/>
    </row>
    <row r="39" spans="1:9" ht="20.25" customHeight="1">
      <c r="A39" s="103"/>
      <c r="B39" s="104"/>
      <c r="C39" s="110"/>
      <c r="D39" s="111"/>
      <c r="E39" s="25" t="s">
        <v>20</v>
      </c>
      <c r="F39" s="128">
        <f>IF(F37="현금(이체X)",F35,IF(F37="웹결제",ROUND(Sheet2!B7,-4),IF(F37="이체 및 현금영수증",F35+F35*10%,IF(F37="이체 및 세금계산서",F35+F35*10%,IF(F37="이체 및 세금계산서",F35+F35*10%,)))))-F38</f>
        <v>2185700</v>
      </c>
      <c r="G39" s="12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5" t="s">
        <v>54</v>
      </c>
      <c r="F41" s="105"/>
      <c r="G41" s="105"/>
      <c r="H41" s="105"/>
      <c r="I41" s="2"/>
    </row>
    <row r="42" spans="1:9">
      <c r="A42" s="36"/>
      <c r="B42" s="36"/>
      <c r="C42" s="2"/>
      <c r="D42" s="2"/>
      <c r="E42" s="105"/>
      <c r="F42" s="105"/>
      <c r="G42" s="105"/>
      <c r="H42" s="105"/>
      <c r="I42" s="2"/>
    </row>
    <row r="43" spans="1:9"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1987000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1635700.0000000002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1986999.9999999998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1987000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1987000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2023-08-30T03:06:33Z</cp:lastPrinted>
  <dcterms:created xsi:type="dcterms:W3CDTF">2019-03-28T03:58:09Z</dcterms:created>
  <dcterms:modified xsi:type="dcterms:W3CDTF">2023-08-30T03:07:23Z</dcterms:modified>
</cp:coreProperties>
</file>