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" documentId="8_{31C09475-3AA2-435D-9EE7-93CB2749D250}" xr6:coauthVersionLast="47" xr6:coauthVersionMax="47" xr10:uidLastSave="{1290A14B-699B-451A-ABF3-DE20416BBAF2}"/>
  <bookViews>
    <workbookView xWindow="30870" yWindow="390" windowWidth="21600" windowHeight="1498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<sst xmlns="http://schemas.openxmlformats.org/spreadsheetml/2006/main" count="106" uniqueCount="91">
  <si>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</si>
  <si>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</si>
  <si>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</si>
  <si>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</si>
  <si>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</si>
  <si>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</si>
  <si>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</si>
  <si>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</si>
  <si>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</si>
  <si>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</si>
  <si>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</si>
  <si>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</si>
  <si>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</si>
  <si>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</si>
  <si>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</si>
  <si>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</si>
  <si>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</si>
  <si>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</si>
  <si>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</si>
  <si>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</si>
  <si>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</si>
  <si>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</si>
  <si>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</si>
  <si>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</si>
  <si>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</si>
  <si>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</si>
  <si>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</si>
  <si>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</si>
  <si>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</si>
  <si>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</si>
  <si>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</si>
  <si>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</si>
  <si>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</si>
  <si>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</si>
  <si>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</si>
  <si>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</si>
  <si>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</si>
  <si>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</si>
  <si>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</si>
  <si>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</si>
  <si>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</si>
  <si>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</si>
  <si>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</si>
  <si>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</si>
  <si>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</si>
  <si>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</si>
  <si>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</si>
  <si>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</si>
  <si>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</si>
  <si>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</si>
  <si>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</si>
  <si>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</si>
  <si>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</si>
  <si>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</si>
  <si>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</si>
  <si>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</si>
  <si>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</si>
  <si>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</si>
  <si>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</si>
  <si>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</si>
  <si>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</si>
  <si>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</si>
  <si>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</si>
  <si>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</si>
  <si>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</si>
  <si>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</si>
  <si>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</si>
  <si>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</si>
  <si>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</si>
  <si>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</si>
  <si>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</si>
  <si>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</si>
  <si>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</si>
  <si>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</si>
  <si>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</si>
  <si>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</si>
  <si>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</si>
  <si>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</si>
  <si>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속도빠른 DOVE 512G 새상품 SSD장착</t>
    <phoneticPr fontId="1" type="noConversion"/>
  </si>
  <si>
    <t>중고컴퓨터(소개손님)</t>
    <phoneticPr fontId="1" type="noConversion"/>
  </si>
  <si>
    <t xml:space="preserve">라이젠 2200G </t>
    <phoneticPr fontId="1" type="noConversion"/>
  </si>
  <si>
    <t>라이젠 정품쿨러</t>
    <phoneticPr fontId="1" type="noConversion"/>
  </si>
  <si>
    <t>A320M 메인보드 모든단자호환</t>
    <phoneticPr fontId="1" type="noConversion"/>
  </si>
  <si>
    <t>삼성 DDR4-4GBX2 =8GB구성</t>
    <phoneticPr fontId="1" type="noConversion"/>
  </si>
  <si>
    <t>사무용 미들타워 케이스 새상품  (킹덤 데스크 V2)</t>
    <phoneticPr fontId="1" type="noConversion"/>
  </si>
  <si>
    <t>큐닉스 사무용 합본 서비스</t>
    <phoneticPr fontId="1" type="noConversion"/>
  </si>
  <si>
    <t>장패드 서비스</t>
    <phoneticPr fontId="1" type="noConversion"/>
  </si>
  <si>
    <t>키보드</t>
    <phoneticPr fontId="1" type="noConversion"/>
  </si>
  <si>
    <t xml:space="preserve">마우스패드 </t>
    <phoneticPr fontId="1" type="noConversion"/>
  </si>
  <si>
    <t>라이젠 내장그래픽 탑재</t>
    <phoneticPr fontId="1" type="noConversion"/>
  </si>
  <si>
    <t>강원도에서 삼촌분께서 사용하실것 (주식+스타)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</si>
</sst>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B4" sqref="B4:D4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79</v>
      </c>
      <c r="C1" s="113" t="s">
        <v>77</v>
      </c>
      <c r="D1" s="114"/>
      <c r="E1" s="47"/>
      <c r="F1" s="48"/>
      <c r="G1" s="48"/>
      <c r="H1" s="49"/>
    </row>
    <row r="2" spans="1:9" ht="22.5" customHeight="1">
      <c r="A2" s="15" t="s">
        <v>39</v>
      </c>
      <c r="B2" s="29">
        <v>1066177672</v>
      </c>
      <c r="C2" s="115"/>
      <c r="D2" s="116"/>
      <c r="E2" s="50"/>
      <c r="F2" s="51"/>
      <c r="G2" s="51"/>
      <c r="H2" s="52"/>
    </row>
    <row r="3" spans="1:9" ht="22.5" customHeight="1">
      <c r="A3" s="15" t="s">
        <v>40</v>
      </c>
      <c r="B3" s="16">
        <f ca="1">TODAY()</f>
        <v>45144</v>
      </c>
      <c r="C3" s="15" t="s">
        <v>41</v>
      </c>
      <c r="D3" s="18"/>
      <c r="E3" s="50"/>
      <c r="F3" s="51"/>
      <c r="G3" s="51"/>
      <c r="H3" s="52"/>
    </row>
    <row r="4" spans="1:9" ht="22.5" customHeight="1">
      <c r="A4" s="14" t="s">
        <v>38</v>
      </c>
      <c r="B4" s="117" t="s">
        <v>90</v>
      </c>
      <c r="C4" s="117"/>
      <c r="D4" s="118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2" t="s">
        <v>52</v>
      </c>
      <c r="B6" s="103"/>
      <c r="C6" s="61" t="s">
        <v>80</v>
      </c>
      <c r="D6" s="62"/>
      <c r="E6" s="3" t="s">
        <v>6</v>
      </c>
      <c r="F6" s="6">
        <v>45000</v>
      </c>
      <c r="G6" s="3">
        <v>1</v>
      </c>
      <c r="H6" s="6">
        <f>F6*G6</f>
        <v>45000</v>
      </c>
      <c r="I6" s="2"/>
    </row>
    <row r="7" spans="1:9" ht="24" customHeight="1">
      <c r="A7" s="104"/>
      <c r="B7" s="105"/>
      <c r="C7" s="61" t="s">
        <v>81</v>
      </c>
      <c r="D7" s="62"/>
      <c r="E7" s="22" t="s">
        <v>13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104"/>
      <c r="B8" s="105"/>
      <c r="C8" s="63" t="s">
        <v>82</v>
      </c>
      <c r="D8" s="64"/>
      <c r="E8" s="3" t="s">
        <v>7</v>
      </c>
      <c r="F8" s="6">
        <v>35000</v>
      </c>
      <c r="G8" s="3">
        <v>1</v>
      </c>
      <c r="H8" s="6">
        <f t="shared" si="0"/>
        <v>35000</v>
      </c>
      <c r="I8" s="2"/>
    </row>
    <row r="9" spans="1:9" ht="37.5" customHeight="1">
      <c r="A9" s="104"/>
      <c r="B9" s="105"/>
      <c r="C9" s="61" t="s">
        <v>83</v>
      </c>
      <c r="D9" s="62"/>
      <c r="E9" s="3" t="s">
        <v>8</v>
      </c>
      <c r="F9" s="6">
        <v>21000</v>
      </c>
      <c r="G9" s="3">
        <v>2</v>
      </c>
      <c r="H9" s="6">
        <f t="shared" si="0"/>
        <v>42000</v>
      </c>
      <c r="I9" s="2"/>
    </row>
    <row r="10" spans="1:9" ht="24" customHeight="1">
      <c r="A10" s="104"/>
      <c r="B10" s="105"/>
      <c r="C10" s="61" t="s">
        <v>89</v>
      </c>
      <c r="D10" s="62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104"/>
      <c r="B11" s="105"/>
      <c r="C11" s="126" t="s">
        <v>60</v>
      </c>
      <c r="D11" s="127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4"/>
      <c r="B12" s="105"/>
      <c r="C12" s="128" t="s">
        <v>78</v>
      </c>
      <c r="D12" s="62"/>
      <c r="E12" s="3" t="s">
        <v>10</v>
      </c>
      <c r="F12" s="6">
        <v>45000</v>
      </c>
      <c r="G12" s="3">
        <v>1</v>
      </c>
      <c r="H12" s="6">
        <f t="shared" si="0"/>
        <v>45000</v>
      </c>
      <c r="I12" s="2"/>
    </row>
    <row r="13" spans="1:9" ht="24" customHeight="1">
      <c r="A13" s="104"/>
      <c r="B13" s="105"/>
      <c r="C13" s="92"/>
      <c r="D13" s="93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104"/>
      <c r="B14" s="105"/>
      <c r="C14" s="92" t="s">
        <v>84</v>
      </c>
      <c r="D14" s="93"/>
      <c r="E14" s="3" t="s">
        <v>11</v>
      </c>
      <c r="F14" s="6">
        <v>25000</v>
      </c>
      <c r="G14" s="3">
        <v>1</v>
      </c>
      <c r="H14" s="6">
        <f t="shared" si="0"/>
        <v>25000</v>
      </c>
      <c r="I14" s="2"/>
    </row>
    <row r="15" spans="1:9" ht="24" customHeight="1">
      <c r="A15" s="104"/>
      <c r="B15" s="105"/>
      <c r="C15" s="92"/>
      <c r="D15" s="93"/>
      <c r="E15" s="3" t="s">
        <v>12</v>
      </c>
      <c r="F15" s="6"/>
      <c r="G15" s="3"/>
      <c r="H15" s="6">
        <f t="shared" si="0"/>
        <v>0</v>
      </c>
      <c r="I15" s="2"/>
    </row>
    <row r="16" spans="1:9" ht="24" customHeight="1">
      <c r="A16" s="104"/>
      <c r="B16" s="105"/>
      <c r="C16" s="122"/>
      <c r="D16" s="123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4"/>
      <c r="B17" s="105"/>
      <c r="C17" s="95" t="s">
        <v>59</v>
      </c>
      <c r="D17" s="96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4"/>
      <c r="B18" s="105"/>
      <c r="C18" s="124" t="s">
        <v>49</v>
      </c>
      <c r="D18" s="125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4"/>
      <c r="B19" s="105"/>
      <c r="C19" s="120"/>
      <c r="D19" s="121"/>
      <c r="E19" s="4" t="s">
        <v>51</v>
      </c>
      <c r="F19" s="7">
        <v>-2000</v>
      </c>
      <c r="G19" s="4">
        <v>1</v>
      </c>
      <c r="H19" s="6">
        <f t="shared" si="0"/>
        <v>-2000</v>
      </c>
      <c r="I19" s="2"/>
    </row>
    <row r="20" spans="1:9" ht="12.75" customHeight="1">
      <c r="A20" s="106" t="s">
        <v>53</v>
      </c>
      <c r="B20" s="107"/>
      <c r="C20" s="119" t="s">
        <v>16</v>
      </c>
      <c r="D20" s="119"/>
      <c r="E20" s="97">
        <f>SUM(H6:H19)</f>
        <v>250000</v>
      </c>
      <c r="F20" s="97"/>
      <c r="G20" s="24">
        <v>1</v>
      </c>
      <c r="H20" s="58" t="s">
        <v>18</v>
      </c>
      <c r="I20" s="2"/>
    </row>
    <row r="21" spans="1:9" ht="12.75" customHeight="1">
      <c r="A21" s="108"/>
      <c r="B21" s="109"/>
      <c r="C21" s="119"/>
      <c r="D21" s="119"/>
      <c r="E21" s="97">
        <f>E20*G20</f>
        <v>250000</v>
      </c>
      <c r="F21" s="97"/>
      <c r="G21" s="97"/>
      <c r="H21" s="58"/>
      <c r="I21" s="2"/>
    </row>
    <row r="22" spans="1:9" ht="12.75" customHeight="1">
      <c r="A22" s="108"/>
      <c r="B22" s="109"/>
      <c r="C22" s="119"/>
      <c r="D22" s="119"/>
      <c r="E22" s="97"/>
      <c r="F22" s="97"/>
      <c r="G22" s="97"/>
      <c r="H22" s="58"/>
      <c r="I22" s="2"/>
    </row>
    <row r="23" spans="1:9" ht="17.25" customHeight="1">
      <c r="A23" s="108"/>
      <c r="B23" s="109"/>
      <c r="C23" s="90" t="s">
        <v>21</v>
      </c>
      <c r="D23" s="91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10"/>
      <c r="B24" s="111"/>
      <c r="C24" s="92" t="s">
        <v>85</v>
      </c>
      <c r="D24" s="93"/>
      <c r="E24" s="5" t="s">
        <v>87</v>
      </c>
      <c r="F24" s="6">
        <v>0</v>
      </c>
      <c r="G24" s="3">
        <v>1</v>
      </c>
      <c r="H24" s="6">
        <f>F24*G24</f>
        <v>0</v>
      </c>
      <c r="I24" s="2"/>
    </row>
    <row r="25" spans="1:9" ht="25.15" customHeight="1">
      <c r="A25" s="74" t="s">
        <v>75</v>
      </c>
      <c r="B25" s="75"/>
      <c r="C25" s="94" t="s">
        <v>86</v>
      </c>
      <c r="D25" s="93"/>
      <c r="E25" s="5" t="s">
        <v>88</v>
      </c>
      <c r="F25" s="6">
        <v>0</v>
      </c>
      <c r="G25" s="3">
        <v>1</v>
      </c>
      <c r="H25" s="6">
        <f>F25*G25</f>
        <v>0</v>
      </c>
      <c r="I25" s="2"/>
    </row>
    <row r="26" spans="1:9">
      <c r="A26" s="76"/>
      <c r="B26" s="77"/>
      <c r="C26" s="94"/>
      <c r="D26" s="93"/>
      <c r="E26" s="5"/>
      <c r="F26" s="6"/>
      <c r="G26" s="3"/>
      <c r="H26" s="6">
        <f t="shared" ref="H26:H32" si="1">F26*G26</f>
        <v>0</v>
      </c>
      <c r="I26" s="2"/>
    </row>
    <row r="27" spans="1:9">
      <c r="A27" s="76"/>
      <c r="B27" s="77"/>
      <c r="C27" s="95"/>
      <c r="D27" s="96"/>
      <c r="E27" s="5"/>
      <c r="F27" s="6"/>
      <c r="G27" s="3"/>
      <c r="H27" s="6">
        <f t="shared" si="1"/>
        <v>0</v>
      </c>
      <c r="I27" s="2"/>
    </row>
    <row r="28" spans="1:9">
      <c r="A28" s="76"/>
      <c r="B28" s="77"/>
      <c r="C28" s="59"/>
      <c r="D28" s="60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95"/>
      <c r="D29" s="96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95"/>
      <c r="D30" s="9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95"/>
      <c r="D31" s="96"/>
      <c r="E31" s="5"/>
      <c r="F31" s="6"/>
      <c r="G31" s="3"/>
      <c r="H31" s="6">
        <f t="shared" si="1"/>
        <v>0</v>
      </c>
      <c r="I31" s="2"/>
    </row>
    <row r="32" spans="1:9" hidden="1">
      <c r="A32" s="78"/>
      <c r="B32" s="79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3.5" customHeight="1">
      <c r="A33" s="37" t="s">
        <v>29</v>
      </c>
      <c r="B33" s="38"/>
      <c r="C33" s="86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7"/>
      <c r="E33" s="98">
        <f>SUM(H24:H32)</f>
        <v>0</v>
      </c>
      <c r="F33" s="99"/>
      <c r="G33" s="99"/>
      <c r="H33" s="56" t="s">
        <v>18</v>
      </c>
      <c r="I33" s="2"/>
    </row>
    <row r="34" spans="1:9" ht="14.25" customHeight="1">
      <c r="A34" s="39"/>
      <c r="B34" s="40"/>
      <c r="C34" s="88"/>
      <c r="D34" s="89"/>
      <c r="E34" s="100"/>
      <c r="F34" s="101"/>
      <c r="G34" s="101"/>
      <c r="H34" s="57"/>
      <c r="I34" s="2"/>
    </row>
    <row r="35" spans="1:9" ht="16.5" customHeight="1">
      <c r="A35" s="72" t="s">
        <v>32</v>
      </c>
      <c r="B35" s="73"/>
      <c r="C35" s="84" t="b">
        <f>IF(F37="카드+현금",Sheet3!C11,IF(F37="현금+카드",Sheet3!C4))</f>
        <v>0</v>
      </c>
      <c r="D35" s="85"/>
      <c r="E35" s="8" t="s">
        <v>4</v>
      </c>
      <c r="F35" s="67">
        <f>SUM(E21,E33)</f>
        <v>250000</v>
      </c>
      <c r="G35" s="67"/>
      <c r="H35" s="9" t="s">
        <v>18</v>
      </c>
      <c r="I35" s="2"/>
    </row>
    <row r="36" spans="1:9" ht="16.5" customHeight="1">
      <c r="A36" s="72" t="s">
        <v>31</v>
      </c>
      <c r="B36" s="73"/>
      <c r="C36" s="82" t="b">
        <f>IF(F37="카드+현금",Sheet3!C9,IF(F37="현금+카드",Sheet3!C6))</f>
        <v>0</v>
      </c>
      <c r="D36" s="83"/>
      <c r="E36" s="8" t="s">
        <v>19</v>
      </c>
      <c r="F36" s="65">
        <f>F35*1.1-F35</f>
        <v>25000</v>
      </c>
      <c r="G36" s="66"/>
      <c r="H36" s="10"/>
      <c r="I36" s="2"/>
    </row>
    <row r="37" spans="1:9" ht="17.25" customHeight="1">
      <c r="A37" s="72" t="s">
        <v>27</v>
      </c>
      <c r="B37" s="73"/>
      <c r="C37" s="41"/>
      <c r="D37" s="42"/>
      <c r="E37" s="8" t="s">
        <v>26</v>
      </c>
      <c r="F37" s="80" t="s">
        <v>76</v>
      </c>
      <c r="G37" s="81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7" t="s">
        <v>28</v>
      </c>
      <c r="B38" s="38"/>
      <c r="C38" s="43">
        <f>SUM(C35:C36)-C37</f>
        <v>0</v>
      </c>
      <c r="D38" s="44"/>
      <c r="E38" s="21" t="s">
        <v>27</v>
      </c>
      <c r="F38" s="69"/>
      <c r="G38" s="70"/>
      <c r="H38" s="71"/>
      <c r="I38" s="2"/>
    </row>
    <row r="39" spans="1:9" ht="20.25" customHeight="1">
      <c r="A39" s="39"/>
      <c r="B39" s="40"/>
      <c r="C39" s="45"/>
      <c r="D39" s="46"/>
      <c r="E39" s="25" t="s">
        <v>20</v>
      </c>
      <c r="F39" s="68">
        <f>IF(F37="현금(이체X)",F35,IF(F37="웹결제",ROUND(Sheet2!B7,-4),IF(F37="이체 및 현금영수증",F35+F35*10%,IF(F37="이체 및 세금계산서",F35+F35*10%,IF(F37="이체 및 세금계산서",F35+F35*10%,)))))-F38</f>
        <v>275000</v>
      </c>
      <c r="G39" s="68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2" t="s">
        <v>58</v>
      </c>
      <c r="G40" s="112"/>
      <c r="H40" s="27">
        <f>F39-(F36+F35)</f>
        <v>0</v>
      </c>
      <c r="I40" s="2"/>
    </row>
    <row r="41" spans="1:9" ht="16.5" customHeight="1">
      <c r="B41" s="35"/>
      <c r="C41" s="2"/>
      <c r="D41" s="2"/>
      <c r="E41" s="36" t="s">
        <v>55</v>
      </c>
      <c r="F41" s="36"/>
      <c r="G41" s="36"/>
      <c r="H41" s="36"/>
      <c r="I41" s="2"/>
    </row>
    <row r="42" spans="1:9">
      <c r="A42" s="51"/>
      <c r="B42" s="51"/>
      <c r="C42" s="2"/>
      <c r="D42" s="2"/>
      <c r="E42" s="36"/>
      <c r="F42" s="36"/>
      <c r="G42" s="36"/>
      <c r="H42" s="36"/>
      <c r="I42" s="2"/>
    </row>
    <row r="43" spans="1:9"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C28:D28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70</v>
      </c>
      <c r="B3" s="51"/>
      <c r="C3" s="51"/>
      <c r="E3" t="s">
        <v>63</v>
      </c>
      <c r="F3">
        <f>Sheet1!F35</f>
        <v>250000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-275000</v>
      </c>
      <c r="D6" t="s">
        <v>66</v>
      </c>
    </row>
    <row r="8" spans="1:7">
      <c r="A8" s="51" t="s">
        <v>71</v>
      </c>
      <c r="B8" s="51"/>
      <c r="C8" s="51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249999.99999999997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250000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250000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2023-02-16T07:00:55Z</cp:lastPrinted>
  <dcterms:created xsi:type="dcterms:W3CDTF">2019-03-28T03:58:09Z</dcterms:created>
  <dcterms:modified xsi:type="dcterms:W3CDTF">2023-08-06T02:23:30Z</dcterms:modified>
</cp:coreProperties>
</file>