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1" documentId="8_{8324AE36-F9B2-4709-8087-79C19EACBCB9}" xr6:coauthVersionLast="47" xr6:coauthVersionMax="47" xr10:uidLastSave="{539EB2DB-81EC-4466-982D-C8DF8600B0E1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<sst xmlns="http://schemas.openxmlformats.org/spreadsheetml/2006/main" count="114" uniqueCount="99">
  <si>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</si>
  <si>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</si>
  <si>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</si>
  <si>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</si>
  <si>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</si>
  <si>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</si>
  <si>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</si>
  <si>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</si>
  <si>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</si>
  <si>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</si>
  <si>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</si>
  <si>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</si>
  <si>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</si>
  <si>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</si>
  <si>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</si>
  <si>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</si>
  <si>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</si>
  <si>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</si>
  <si>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</si>
  <si>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</si>
  <si>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</si>
  <si>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</si>
  <si>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</si>
  <si>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</si>
  <si>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</si>
  <si>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</si>
  <si>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</si>
  <si>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</si>
  <si>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</si>
  <si>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</si>
  <si>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</si>
  <si>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</si>
  <si>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</si>
  <si>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</si>
  <si>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</si>
  <si>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</si>
  <si>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</si>
  <si>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</si>
  <si>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</si>
  <si>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</si>
  <si>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</si>
  <si>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</si>
  <si>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</si>
  <si>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</si>
  <si>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</si>
  <si>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</si>
  <si>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</si>
  <si>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</si>
  <si>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</si>
  <si>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</si>
  <si>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</si>
  <si>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</si>
  <si>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</si>
  <si>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</si>
  <si>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</si>
  <si>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</si>
  <si>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</si>
  <si>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</si>
  <si>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</si>
  <si>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</si>
  <si>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</si>
  <si>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</si>
  <si>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</si>
  <si>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</si>
  <si>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</si>
  <si>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</si>
  <si>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</si>
  <si>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</si>
  <si>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</si>
  <si>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</si>
  <si>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</si>
  <si>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</si>
  <si>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</si>
  <si>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</si>
  <si>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</si>
  <si>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</si>
  <si>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</si>
  <si>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</si>
  <si>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인텔정품쿨러</t>
    <phoneticPr fontId="1" type="noConversion"/>
  </si>
  <si>
    <t>ASUS PRIME H610M-CS D4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</si>
  <si>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</si>
  <si>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</si>
  <si>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WD Blue SN570 M.2 NVMe (500GB)</t>
    <phoneticPr fontId="1" type="noConversion"/>
  </si>
  <si>
    <t>마이크로닉스 SG-400D12S</t>
    <phoneticPr fontId="1" type="noConversion"/>
  </si>
  <si>
    <t>키보드</t>
    <phoneticPr fontId="1" type="noConversion"/>
  </si>
  <si>
    <t>마우스패드</t>
    <phoneticPr fontId="1" type="noConversion"/>
  </si>
  <si>
    <t>정인철고객님</t>
    <phoneticPr fontId="1" type="noConversion"/>
  </si>
  <si>
    <t>인텔 코어i3-12세대 12100 4코어8쓰레드</t>
    <phoneticPr fontId="1" type="noConversion"/>
  </si>
  <si>
    <t>LG전자 27MK430H  삼성품절입니다</t>
    <phoneticPr fontId="1" type="noConversion"/>
  </si>
  <si>
    <t>모니터</t>
    <phoneticPr fontId="1" type="noConversion"/>
  </si>
  <si>
    <t>라피네 블랙 미니케이스</t>
    <phoneticPr fontId="1" type="noConversion"/>
  </si>
  <si>
    <t>16포트기가 스위칭허브</t>
    <phoneticPr fontId="1" type="noConversion"/>
  </si>
  <si>
    <t>스위칭허브</t>
    <phoneticPr fontId="1" type="noConversion"/>
  </si>
  <si>
    <t>씨피유변경</t>
    <phoneticPr fontId="1" type="noConversion"/>
  </si>
  <si>
    <t>팬티엄 기존씨피유빼고 i3로변경 10105</t>
    <phoneticPr fontId="1" type="noConversion"/>
  </si>
  <si>
    <t>마우스패드   듀얼 RGB고급케이블2개</t>
    <phoneticPr fontId="1" type="noConversion"/>
  </si>
  <si>
    <t xml:space="preserve">랜선 15M 2개 </t>
    <phoneticPr fontId="1" type="noConversion"/>
  </si>
  <si>
    <t>W5000 무선합본키보드</t>
    <phoneticPr fontId="1" type="noConversion"/>
  </si>
  <si>
    <t>퀵비 서비스 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</si>
</sst>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12"/>
      <c r="F1" s="113"/>
      <c r="G1" s="113"/>
      <c r="H1" s="114"/>
    </row>
    <row r="2" spans="1:9" ht="22.5" customHeight="1">
      <c r="A2" s="15" t="s">
        <v>39</v>
      </c>
      <c r="B2" s="29">
        <v>1062274529</v>
      </c>
      <c r="C2" s="40"/>
      <c r="D2" s="41"/>
      <c r="E2" s="115"/>
      <c r="F2" s="36"/>
      <c r="G2" s="36"/>
      <c r="H2" s="116"/>
    </row>
    <row r="3" spans="1:9" ht="22.5" customHeight="1">
      <c r="A3" s="15" t="s">
        <v>40</v>
      </c>
      <c r="B3" s="16">
        <f ca="1">TODAY()</f>
        <v>45127</v>
      </c>
      <c r="C3" s="15" t="s">
        <v>41</v>
      </c>
      <c r="D3" s="18"/>
      <c r="E3" s="115"/>
      <c r="F3" s="36"/>
      <c r="G3" s="36"/>
      <c r="H3" s="116"/>
    </row>
    <row r="4" spans="1:9" ht="22.5" customHeight="1">
      <c r="A4" s="14" t="s">
        <v>38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87</v>
      </c>
      <c r="D6" s="56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90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468000</v>
      </c>
      <c r="F20" s="62"/>
      <c r="G20" s="24">
        <v>2</v>
      </c>
      <c r="H20" s="122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936000</v>
      </c>
      <c r="F21" s="62"/>
      <c r="G21" s="62"/>
      <c r="H21" s="122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22"/>
      <c r="I22" s="2"/>
    </row>
    <row r="23" spans="1:9" ht="17.25" customHeight="1">
      <c r="A23" s="73"/>
      <c r="B23" s="74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97</v>
      </c>
      <c r="D24" s="50"/>
      <c r="E24" s="5" t="s">
        <v>84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95" t="s">
        <v>75</v>
      </c>
      <c r="B25" s="96"/>
      <c r="C25" s="90" t="s">
        <v>95</v>
      </c>
      <c r="D25" s="50"/>
      <c r="E25" s="5" t="s">
        <v>85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7"/>
      <c r="B26" s="98"/>
      <c r="C26" s="91" t="s">
        <v>88</v>
      </c>
      <c r="D26" s="92"/>
      <c r="E26" s="5" t="s">
        <v>89</v>
      </c>
      <c r="F26" s="6">
        <v>175000</v>
      </c>
      <c r="G26" s="3">
        <v>4</v>
      </c>
      <c r="H26" s="6">
        <f t="shared" ref="H26:H32" si="1">F26*G26</f>
        <v>700000</v>
      </c>
      <c r="I26" s="2"/>
    </row>
    <row r="27" spans="1:9">
      <c r="A27" s="97"/>
      <c r="B27" s="98"/>
      <c r="C27" s="60" t="s">
        <v>91</v>
      </c>
      <c r="D27" s="61"/>
      <c r="E27" s="5" t="s">
        <v>92</v>
      </c>
      <c r="F27" s="6">
        <v>100000</v>
      </c>
      <c r="G27" s="3">
        <v>1</v>
      </c>
      <c r="H27" s="6">
        <f t="shared" si="1"/>
        <v>100000</v>
      </c>
      <c r="I27" s="2"/>
    </row>
    <row r="28" spans="1:9">
      <c r="A28" s="97"/>
      <c r="B28" s="98"/>
      <c r="C28" s="77" t="s">
        <v>94</v>
      </c>
      <c r="D28" s="61"/>
      <c r="E28" s="5" t="s">
        <v>93</v>
      </c>
      <c r="F28" s="6">
        <v>45000</v>
      </c>
      <c r="G28" s="3">
        <v>2</v>
      </c>
      <c r="H28" s="6">
        <f t="shared" si="1"/>
        <v>90000</v>
      </c>
      <c r="I28" s="2"/>
    </row>
    <row r="29" spans="1:9">
      <c r="A29" s="97"/>
      <c r="B29" s="98"/>
      <c r="C29" s="60" t="s">
        <v>96</v>
      </c>
      <c r="D29" s="61"/>
      <c r="E29" s="5"/>
      <c r="F29" s="6"/>
      <c r="G29" s="3">
        <v>2</v>
      </c>
      <c r="H29" s="6">
        <f t="shared" si="1"/>
        <v>0</v>
      </c>
      <c r="I29" s="2"/>
    </row>
    <row r="30" spans="1:9">
      <c r="A30" s="97"/>
      <c r="B30" s="98"/>
      <c r="C30" s="60" t="s">
        <v>98</v>
      </c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7"/>
      <c r="B31" s="98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9"/>
      <c r="B32" s="100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101" t="s">
        <v>29</v>
      </c>
      <c r="B33" s="102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3">
        <f>SUM(H24:H32)</f>
        <v>890000</v>
      </c>
      <c r="F33" s="64"/>
      <c r="G33" s="64"/>
      <c r="H33" s="120" t="s">
        <v>18</v>
      </c>
      <c r="I33" s="2"/>
    </row>
    <row r="34" spans="1:9" ht="14.25" customHeight="1">
      <c r="A34" s="103"/>
      <c r="B34" s="104"/>
      <c r="C34" s="86"/>
      <c r="D34" s="87"/>
      <c r="E34" s="65"/>
      <c r="F34" s="66"/>
      <c r="G34" s="66"/>
      <c r="H34" s="121"/>
      <c r="I34" s="2"/>
    </row>
    <row r="35" spans="1:9" ht="16.5" customHeight="1">
      <c r="A35" s="93" t="s">
        <v>32</v>
      </c>
      <c r="B35" s="94"/>
      <c r="C35" s="82" t="b">
        <f>IF(F37="카드+현금",Sheet3!C11,IF(F37="현금+카드",Sheet3!C4))</f>
        <v>0</v>
      </c>
      <c r="D35" s="83"/>
      <c r="E35" s="8" t="s">
        <v>4</v>
      </c>
      <c r="F35" s="127">
        <f>SUM(E21,E33)</f>
        <v>1826000</v>
      </c>
      <c r="G35" s="127"/>
      <c r="H35" s="9" t="s">
        <v>18</v>
      </c>
      <c r="I35" s="2"/>
    </row>
    <row r="36" spans="1:9" ht="16.5" customHeight="1">
      <c r="A36" s="93" t="s">
        <v>31</v>
      </c>
      <c r="B36" s="94"/>
      <c r="C36" s="80" t="b">
        <f>IF(F37="카드+현금",Sheet3!C9,IF(F37="현금+카드",Sheet3!C6))</f>
        <v>0</v>
      </c>
      <c r="D36" s="81"/>
      <c r="E36" s="8" t="s">
        <v>19</v>
      </c>
      <c r="F36" s="125">
        <f>F35*1.1-F35</f>
        <v>182600.00000000023</v>
      </c>
      <c r="G36" s="126"/>
      <c r="H36" s="10"/>
      <c r="I36" s="2"/>
    </row>
    <row r="37" spans="1:9" ht="17.25" customHeight="1">
      <c r="A37" s="93" t="s">
        <v>27</v>
      </c>
      <c r="B37" s="94"/>
      <c r="C37" s="106"/>
      <c r="D37" s="107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1" t="s">
        <v>28</v>
      </c>
      <c r="B38" s="102"/>
      <c r="C38" s="108">
        <f>SUM(C35:C36)-C37</f>
        <v>0</v>
      </c>
      <c r="D38" s="109"/>
      <c r="E38" s="21" t="s">
        <v>27</v>
      </c>
      <c r="F38" s="129">
        <v>8600</v>
      </c>
      <c r="G38" s="130"/>
      <c r="H38" s="131"/>
      <c r="I38" s="2"/>
    </row>
    <row r="39" spans="1:9" ht="20.25" customHeight="1">
      <c r="A39" s="103"/>
      <c r="B39" s="104"/>
      <c r="C39" s="110"/>
      <c r="D39" s="111"/>
      <c r="E39" s="25" t="s">
        <v>20</v>
      </c>
      <c r="F39" s="128">
        <f>IF(F37="현금(이체X)",F35,IF(F37="웹결제",ROUND(Sheet2!B7,-4),IF(F37="이체 및 현금영수증",F35+F35*10%,IF(F37="이체 및 세금계산서",F35+F35*10%,IF(F37="이체 및 세금계산서",F35+F35*10%,)))))-F38</f>
        <v>2000000</v>
      </c>
      <c r="G39" s="12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-8600.0000000002328</v>
      </c>
      <c r="I40" s="2"/>
    </row>
    <row r="41" spans="1:9" ht="16.5" customHeight="1">
      <c r="B41" s="35"/>
      <c r="C41" s="2"/>
      <c r="D41" s="2"/>
      <c r="E41" s="105" t="s">
        <v>55</v>
      </c>
      <c r="F41" s="105"/>
      <c r="G41" s="105"/>
      <c r="H41" s="105"/>
      <c r="I41" s="2"/>
    </row>
    <row r="42" spans="1:9">
      <c r="A42" s="36"/>
      <c r="B42" s="36"/>
      <c r="C42" s="2"/>
      <c r="D42" s="2"/>
      <c r="E42" s="105"/>
      <c r="F42" s="105"/>
      <c r="G42" s="105"/>
      <c r="H42" s="105"/>
      <c r="I42" s="2"/>
    </row>
    <row r="43" spans="1:9"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1826000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1458600.0000000002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1826000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1826000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1826000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2023-07-20T09:05:29Z</cp:lastPrinted>
  <dcterms:created xsi:type="dcterms:W3CDTF">2019-03-28T03:58:09Z</dcterms:created>
  <dcterms:modified xsi:type="dcterms:W3CDTF">2023-07-20T10:45:58Z</dcterms:modified>
</cp:coreProperties>
</file>