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B09ECAD-FEAA-4501-8DFF-A134C1B6D3E6}" xr6:coauthVersionLast="47" xr6:coauthVersionMax="47" xr10:uidLastSave="{AFDD96E2-39EC-4CC3-9DF9-3AA9AFEFAE41}"/>
  <bookViews>
    <workbookView xWindow="29580" yWindow="60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<sst xmlns="http://schemas.openxmlformats.org/spreadsheetml/2006/main" count="104" uniqueCount="87">
  <si>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</si>
  <si>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</si>
  <si>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</si>
  <si>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</si>
  <si>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</si>
  <si>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</si>
  <si>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</si>
  <si>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</si>
  <si>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</si>
  <si>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</si>
  <si>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</si>
  <si>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</si>
  <si>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</si>
  <si>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</si>
  <si>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</si>
  <si>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</si>
  <si>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</si>
  <si>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</si>
  <si>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</si>
  <si>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</si>
  <si>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</si>
  <si>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</si>
  <si>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</si>
  <si>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</si>
  <si>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</si>
  <si>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</si>
  <si>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</si>
  <si>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</si>
  <si>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</si>
  <si>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</si>
  <si>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</si>
  <si>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</si>
  <si>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</si>
  <si>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</si>
  <si>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</si>
  <si>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</si>
  <si>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</si>
  <si>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</si>
  <si>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</si>
  <si>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</si>
  <si>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</si>
  <si>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</si>
  <si>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</si>
  <si>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</si>
  <si>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</si>
  <si>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</si>
  <si>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</si>
  <si>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</si>
  <si>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</si>
  <si>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</si>
  <si>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</si>
  <si>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</si>
  <si>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</si>
  <si>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</si>
  <si>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</si>
  <si>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</si>
  <si>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</si>
  <si>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</si>
  <si>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</si>
  <si>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</si>
  <si>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</si>
  <si>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</si>
  <si>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</si>
  <si>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</si>
  <si>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</si>
  <si>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</si>
  <si>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</si>
  <si>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</si>
  <si>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</si>
  <si>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</si>
  <si>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</si>
  <si>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</si>
  <si>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</si>
  <si>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</si>
  <si>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</si>
  <si>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</si>
  <si>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</si>
  <si>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</si>
  <si>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</si>
  <si>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삼성전자 DDR4-3200 (16GB)x2=32GB구성</t>
    <phoneticPr fontId="1" type="noConversion"/>
  </si>
  <si>
    <t xml:space="preserve">MSI  RTX 3060 Ti 벤투스 2X OC D6X 8GB </t>
    <phoneticPr fontId="1" type="noConversion"/>
  </si>
  <si>
    <t>삼성 970 EVO Plus M.2 NVMe (1TB)</t>
    <phoneticPr fontId="1" type="noConversion"/>
  </si>
  <si>
    <t>앱코 커넬 강화유리 블랙</t>
    <phoneticPr fontId="1" type="noConversion"/>
  </si>
  <si>
    <t>FSP HYPER K 700W 80PLUS Standard</t>
    <phoneticPr fontId="1" type="noConversion"/>
  </si>
  <si>
    <t>박근우 (카페고객님)</t>
    <phoneticPr fontId="1" type="noConversion"/>
  </si>
  <si>
    <t>PCCOOLER PALADIN 400 (BLACK) 기본쿨러발열이 심해 쿨러추가 추천(소음관련)</t>
    <phoneticPr fontId="1" type="noConversion"/>
  </si>
  <si>
    <t>MSI PRO B760M-A WIFI DDR4블루투스+    와이파이기능 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</si>
</sst>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5" t="s">
        <v>77</v>
      </c>
      <c r="D1" s="116"/>
      <c r="E1" s="47"/>
      <c r="F1" s="48"/>
      <c r="G1" s="48"/>
      <c r="H1" s="49"/>
    </row>
    <row r="2" spans="1:9" ht="22.5" customHeight="1">
      <c r="A2" s="15" t="s">
        <v>39</v>
      </c>
      <c r="B2" s="29">
        <v>1033624155</v>
      </c>
      <c r="C2" s="117"/>
      <c r="D2" s="11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4" t="s">
        <v>52</v>
      </c>
      <c r="B6" s="105"/>
      <c r="C6" s="61" t="s">
        <v>78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6"/>
      <c r="B7" s="107"/>
      <c r="C7" s="63" t="s">
        <v>85</v>
      </c>
      <c r="D7" s="64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6"/>
      <c r="B8" s="107"/>
      <c r="C8" s="65" t="s">
        <v>86</v>
      </c>
      <c r="D8" s="66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6"/>
      <c r="B9" s="107"/>
      <c r="C9" s="61" t="s">
        <v>79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6"/>
      <c r="B10" s="107"/>
      <c r="C10" s="61" t="s">
        <v>80</v>
      </c>
      <c r="D10" s="62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106"/>
      <c r="B11" s="107"/>
      <c r="C11" s="128" t="s">
        <v>60</v>
      </c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0" t="s">
        <v>81</v>
      </c>
      <c r="D12" s="62"/>
      <c r="E12" s="3" t="s">
        <v>10</v>
      </c>
      <c r="F12" s="6">
        <v>93000</v>
      </c>
      <c r="G12" s="3">
        <v>1</v>
      </c>
      <c r="H12" s="6">
        <f t="shared" si="0"/>
        <v>93000</v>
      </c>
      <c r="I12" s="2"/>
    </row>
    <row r="13" spans="1:9" ht="24" customHeight="1">
      <c r="A13" s="106"/>
      <c r="B13" s="107"/>
      <c r="C13" s="94" t="s">
        <v>60</v>
      </c>
      <c r="D13" s="95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4" t="s">
        <v>82</v>
      </c>
      <c r="D14" s="9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4" t="s">
        <v>83</v>
      </c>
      <c r="D15" s="95"/>
      <c r="E15" s="3" t="s">
        <v>12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6"/>
      <c r="B16" s="107"/>
      <c r="C16" s="124" t="s">
        <v>60</v>
      </c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2"/>
      <c r="D19" s="123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8" t="s">
        <v>53</v>
      </c>
      <c r="B20" s="109"/>
      <c r="C20" s="121" t="s">
        <v>16</v>
      </c>
      <c r="D20" s="121"/>
      <c r="E20" s="99">
        <f>SUM(H6:H19)</f>
        <v>1300000</v>
      </c>
      <c r="F20" s="99"/>
      <c r="G20" s="24">
        <v>1</v>
      </c>
      <c r="H20" s="58" t="s">
        <v>18</v>
      </c>
      <c r="I20" s="2"/>
    </row>
    <row r="21" spans="1:9" ht="12.75" customHeight="1">
      <c r="A21" s="110"/>
      <c r="B21" s="111"/>
      <c r="C21" s="121"/>
      <c r="D21" s="121"/>
      <c r="E21" s="99">
        <f>E20*G20</f>
        <v>1300000</v>
      </c>
      <c r="F21" s="99"/>
      <c r="G21" s="99"/>
      <c r="H21" s="58"/>
      <c r="I21" s="2"/>
    </row>
    <row r="22" spans="1:9" ht="12.75" customHeight="1">
      <c r="A22" s="110"/>
      <c r="B22" s="111"/>
      <c r="C22" s="121"/>
      <c r="D22" s="121"/>
      <c r="E22" s="99"/>
      <c r="F22" s="99"/>
      <c r="G22" s="99"/>
      <c r="H22" s="58"/>
      <c r="I22" s="2"/>
    </row>
    <row r="23" spans="1:9" ht="17.25" customHeight="1">
      <c r="A23" s="110"/>
      <c r="B23" s="111"/>
      <c r="C23" s="92" t="s">
        <v>21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2"/>
      <c r="B24" s="113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6" t="s">
        <v>75</v>
      </c>
      <c r="B25" s="77"/>
      <c r="C25" s="96"/>
      <c r="D25" s="95"/>
      <c r="E25" s="5"/>
      <c r="F25" s="6"/>
      <c r="G25" s="3"/>
      <c r="H25" s="6">
        <f>F25*G25</f>
        <v>0</v>
      </c>
      <c r="I25" s="2"/>
    </row>
    <row r="26" spans="1:9">
      <c r="A26" s="78"/>
      <c r="B26" s="79"/>
      <c r="C26" s="96"/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8"/>
      <c r="B27" s="79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9"/>
      <c r="E33" s="100">
        <f>SUM(H24:H32)</f>
        <v>0</v>
      </c>
      <c r="F33" s="101"/>
      <c r="G33" s="101"/>
      <c r="H33" s="56" t="s">
        <v>18</v>
      </c>
      <c r="I33" s="2"/>
    </row>
    <row r="34" spans="1:9" ht="14.25" customHeight="1">
      <c r="A34" s="39"/>
      <c r="B34" s="40"/>
      <c r="C34" s="90"/>
      <c r="D34" s="91"/>
      <c r="E34" s="102"/>
      <c r="F34" s="103"/>
      <c r="G34" s="103"/>
      <c r="H34" s="57"/>
      <c r="I34" s="2"/>
    </row>
    <row r="35" spans="1:9" ht="16.5" customHeight="1">
      <c r="A35" s="74" t="s">
        <v>32</v>
      </c>
      <c r="B35" s="75"/>
      <c r="C35" s="86" t="b">
        <f>IF(F37="카드+현금",Sheet3!C11,IF(F37="현금+카드",Sheet3!C4))</f>
        <v>0</v>
      </c>
      <c r="D35" s="87"/>
      <c r="E35" s="8" t="s">
        <v>4</v>
      </c>
      <c r="F35" s="69">
        <f>SUM(E21,E33)</f>
        <v>1300000</v>
      </c>
      <c r="G35" s="69"/>
      <c r="H35" s="9" t="s">
        <v>18</v>
      </c>
      <c r="I35" s="2"/>
    </row>
    <row r="36" spans="1:9" ht="16.5" customHeight="1">
      <c r="A36" s="74" t="s">
        <v>31</v>
      </c>
      <c r="B36" s="75"/>
      <c r="C36" s="84" t="b">
        <f>IF(F37="카드+현금",Sheet3!C9,IF(F37="현금+카드",Sheet3!C6))</f>
        <v>0</v>
      </c>
      <c r="D36" s="85"/>
      <c r="E36" s="8" t="s">
        <v>19</v>
      </c>
      <c r="F36" s="67">
        <f>F35*1.1-F35</f>
        <v>130000</v>
      </c>
      <c r="G36" s="68"/>
      <c r="H36" s="10"/>
      <c r="I36" s="2"/>
    </row>
    <row r="37" spans="1:9" ht="17.25" customHeight="1">
      <c r="A37" s="74" t="s">
        <v>27</v>
      </c>
      <c r="B37" s="75"/>
      <c r="C37" s="41"/>
      <c r="D37" s="42"/>
      <c r="E37" s="8" t="s">
        <v>26</v>
      </c>
      <c r="F37" s="82" t="s">
        <v>76</v>
      </c>
      <c r="G37" s="8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1"/>
      <c r="G38" s="72"/>
      <c r="H38" s="73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70">
        <f>IF(F37="현금(이체X)",F35,IF(F37="웹결제",ROUND(Sheet2!B7,-4),IF(F37="이체 및 현금영수증",F35+F35*10%,IF(F37="이체 및 세금계산서",F35+F35*10%,IF(F37="이체 및 세금계산서",F35+F35*10%,)))))-F38</f>
        <v>1430000</v>
      </c>
      <c r="G39" s="7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880000.00000000012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2023-07-01T06:25:02Z</cp:lastPrinted>
  <dcterms:created xsi:type="dcterms:W3CDTF">2019-03-28T03:58:09Z</dcterms:created>
  <dcterms:modified xsi:type="dcterms:W3CDTF">2023-07-01T09:09:19Z</dcterms:modified>
</cp:coreProperties>
</file>