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E63C1483-B4F9-4421-BF8D-3DCF9CD3748F}" xr6:coauthVersionLast="47" xr6:coauthVersionMax="47" xr10:uidLastSave="{EC5F1A30-E9D0-483E-81D2-FA8DF9F8808B}"/>
  <bookViews>
    <workbookView xWindow="4200" yWindow="4710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<sst xmlns="http://schemas.openxmlformats.org/spreadsheetml/2006/main" count="109" uniqueCount="94">
  <si>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</si>
  <si>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</si>
  <si>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</si>
  <si>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</si>
  <si>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</si>
  <si>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</si>
  <si>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</si>
  <si>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</si>
  <si>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</si>
  <si>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</si>
  <si>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</si>
  <si>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</si>
  <si>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</si>
  <si>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</si>
  <si>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</si>
  <si>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</si>
  <si>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</si>
  <si>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</si>
  <si>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</si>
  <si>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</si>
  <si>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</si>
  <si>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</si>
  <si>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</si>
  <si>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</si>
  <si>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</si>
  <si>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</si>
  <si>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</si>
  <si>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</si>
  <si>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</si>
  <si>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</si>
  <si>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</si>
  <si>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</si>
  <si>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</si>
  <si>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</si>
  <si>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</si>
  <si>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</si>
  <si>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</si>
  <si>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</si>
  <si>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</si>
  <si>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</si>
  <si>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</si>
  <si>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</si>
  <si>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</si>
  <si>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</si>
  <si>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</si>
  <si>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</si>
  <si>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</si>
  <si>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</si>
  <si>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</si>
  <si>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</si>
  <si>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</si>
  <si>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</si>
  <si>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</si>
  <si>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</si>
  <si>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</si>
  <si>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</si>
  <si>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</si>
  <si>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</si>
  <si>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</si>
  <si>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</si>
  <si>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</si>
  <si>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</si>
  <si>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</si>
  <si>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</si>
  <si>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</si>
  <si>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</si>
  <si>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</si>
  <si>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</si>
  <si>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</si>
  <si>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</si>
  <si>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</si>
  <si>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</si>
  <si>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</si>
  <si>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</si>
  <si>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</si>
  <si>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</si>
  <si>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</si>
  <si>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</si>
  <si>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MSI PRO H610M-B DDR4</t>
    <phoneticPr fontId="1" type="noConversion"/>
  </si>
  <si>
    <t>삼성전자 DDR4-3200 (16GB)</t>
    <phoneticPr fontId="1" type="noConversion"/>
  </si>
  <si>
    <t>이엠텍 지포스 GTX 1650 MIRACLE NEW D6 4GB</t>
    <phoneticPr fontId="1" type="noConversion"/>
  </si>
  <si>
    <t>삼성전자 PM9A1 M.2 NVMe 병행수입 (1TB)</t>
    <phoneticPr fontId="1" type="noConversion"/>
  </si>
  <si>
    <t>마이크로닉스  VISION II 500W</t>
    <phoneticPr fontId="1" type="noConversion"/>
  </si>
  <si>
    <t>LG전자 27MN430HW 화이트</t>
    <phoneticPr fontId="1" type="noConversion"/>
  </si>
  <si>
    <t>모니터</t>
    <phoneticPr fontId="1" type="noConversion"/>
  </si>
  <si>
    <t>키보드</t>
    <phoneticPr fontId="1" type="noConversion"/>
  </si>
  <si>
    <t>마우스패드</t>
    <phoneticPr fontId="1" type="noConversion"/>
  </si>
  <si>
    <t>동일로 227길 26 1502동 601호</t>
    <phoneticPr fontId="1" type="noConversion"/>
  </si>
  <si>
    <t>인텔 코어i5-12세대 12400F (엘더레이크) (정품)</t>
    <phoneticPr fontId="1" type="noConversion"/>
  </si>
  <si>
    <t>인텔 정품쿨러 탑재</t>
    <phoneticPr fontId="1" type="noConversion"/>
  </si>
  <si>
    <t>화이트 키보드 합본 (서비스품목 키보드랑 차액으로 교체)</t>
    <phoneticPr fontId="1" type="noConversion"/>
  </si>
  <si>
    <t>박혜진 고객님</t>
    <phoneticPr fontId="1" type="noConversion"/>
  </si>
  <si>
    <t>데이븐 카이저 에어 화이트</t>
    <phoneticPr fontId="1" type="noConversion"/>
  </si>
  <si>
    <t>캐릭터 마우스패드 2장 피치+라이언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</si>
</sst>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3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91</v>
      </c>
      <c r="C1" s="38" t="s">
        <v>77</v>
      </c>
      <c r="D1" s="39"/>
      <c r="E1" s="111"/>
      <c r="F1" s="112"/>
      <c r="G1" s="112"/>
      <c r="H1" s="113"/>
    </row>
    <row r="2" spans="1:9" ht="22.5" customHeight="1">
      <c r="A2" s="15" t="s">
        <v>39</v>
      </c>
      <c r="B2" s="29">
        <v>1071854078</v>
      </c>
      <c r="C2" s="40"/>
      <c r="D2" s="41"/>
      <c r="E2" s="114"/>
      <c r="F2" s="36"/>
      <c r="G2" s="36"/>
      <c r="H2" s="115"/>
    </row>
    <row r="3" spans="1:9" ht="22.5" customHeight="1">
      <c r="A3" s="15" t="s">
        <v>40</v>
      </c>
      <c r="B3" s="16">
        <f ca="1">TODAY()</f>
        <v>45075</v>
      </c>
      <c r="C3" s="15" t="s">
        <v>41</v>
      </c>
      <c r="D3" s="18"/>
      <c r="E3" s="114"/>
      <c r="F3" s="36"/>
      <c r="G3" s="36"/>
      <c r="H3" s="115"/>
    </row>
    <row r="4" spans="1:9" ht="22.5" customHeight="1">
      <c r="A4" s="14" t="s">
        <v>38</v>
      </c>
      <c r="B4" s="44" t="s">
        <v>87</v>
      </c>
      <c r="C4" s="44"/>
      <c r="D4" s="45"/>
      <c r="E4" s="116"/>
      <c r="F4" s="117"/>
      <c r="G4" s="117"/>
      <c r="H4" s="118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88</v>
      </c>
      <c r="D6" s="56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69"/>
      <c r="B7" s="70"/>
      <c r="C7" s="55" t="s">
        <v>89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2" t="s">
        <v>78</v>
      </c>
      <c r="D8" s="123"/>
      <c r="E8" s="3" t="s">
        <v>7</v>
      </c>
      <c r="F8" s="6">
        <v>101000</v>
      </c>
      <c r="G8" s="3">
        <v>1</v>
      </c>
      <c r="H8" s="6">
        <f t="shared" si="0"/>
        <v>101000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83000</v>
      </c>
      <c r="G12" s="3">
        <v>1</v>
      </c>
      <c r="H12" s="6">
        <f t="shared" si="0"/>
        <v>83000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92</v>
      </c>
      <c r="D14" s="50"/>
      <c r="E14" s="3" t="s">
        <v>11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12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816000</v>
      </c>
      <c r="F20" s="62"/>
      <c r="G20" s="24">
        <v>1</v>
      </c>
      <c r="H20" s="121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816000</v>
      </c>
      <c r="F21" s="62"/>
      <c r="G21" s="62"/>
      <c r="H21" s="121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21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83</v>
      </c>
      <c r="D24" s="50"/>
      <c r="E24" s="5" t="s">
        <v>84</v>
      </c>
      <c r="F24" s="6">
        <v>175000</v>
      </c>
      <c r="G24" s="3">
        <v>1</v>
      </c>
      <c r="H24" s="6">
        <f>F24*G24</f>
        <v>175000</v>
      </c>
      <c r="I24" s="2"/>
    </row>
    <row r="25" spans="1:9" ht="25.15" customHeight="1">
      <c r="A25" s="94" t="s">
        <v>75</v>
      </c>
      <c r="B25" s="95"/>
      <c r="C25" s="89" t="s">
        <v>90</v>
      </c>
      <c r="D25" s="90"/>
      <c r="E25" s="5" t="s">
        <v>85</v>
      </c>
      <c r="F25" s="6">
        <v>5000</v>
      </c>
      <c r="G25" s="3">
        <v>1</v>
      </c>
      <c r="H25" s="6">
        <f>F25*G25</f>
        <v>5000</v>
      </c>
      <c r="I25" s="2"/>
    </row>
    <row r="26" spans="1:9">
      <c r="A26" s="96"/>
      <c r="B26" s="97"/>
      <c r="C26" s="91" t="s">
        <v>93</v>
      </c>
      <c r="D26" s="50"/>
      <c r="E26" s="5" t="s">
        <v>86</v>
      </c>
      <c r="F26" s="6">
        <v>0</v>
      </c>
      <c r="G26" s="3">
        <v>2</v>
      </c>
      <c r="H26" s="6">
        <f t="shared" ref="H26:H32" si="1">F26*G26</f>
        <v>0</v>
      </c>
      <c r="I26" s="2"/>
    </row>
    <row r="27" spans="1:9">
      <c r="A27" s="96"/>
      <c r="B27" s="97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6"/>
      <c r="B28" s="97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6"/>
      <c r="B29" s="97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6"/>
      <c r="B30" s="97"/>
      <c r="C30" s="60"/>
      <c r="D30" s="61"/>
      <c r="E30" s="5"/>
      <c r="F30" s="6">
        <v>2000</v>
      </c>
      <c r="G30" s="3">
        <v>-1</v>
      </c>
      <c r="H30" s="6">
        <f t="shared" si="1"/>
        <v>-2000</v>
      </c>
      <c r="I30" s="2"/>
    </row>
    <row r="31" spans="1:9" ht="16.5" hidden="1" customHeight="1">
      <c r="A31" s="96"/>
      <c r="B31" s="97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8"/>
      <c r="B32" s="99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100" t="s">
        <v>29</v>
      </c>
      <c r="B33" s="101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178000</v>
      </c>
      <c r="F33" s="64"/>
      <c r="G33" s="64"/>
      <c r="H33" s="119" t="s">
        <v>18</v>
      </c>
      <c r="I33" s="2"/>
    </row>
    <row r="34" spans="1:9" ht="14.25" customHeight="1">
      <c r="A34" s="102"/>
      <c r="B34" s="103"/>
      <c r="C34" s="85"/>
      <c r="D34" s="86"/>
      <c r="E34" s="65"/>
      <c r="F34" s="66"/>
      <c r="G34" s="66"/>
      <c r="H34" s="120"/>
      <c r="I34" s="2"/>
    </row>
    <row r="35" spans="1:9" ht="16.5" customHeight="1">
      <c r="A35" s="92" t="s">
        <v>32</v>
      </c>
      <c r="B35" s="93"/>
      <c r="C35" s="81" t="b">
        <f>IF(F37="카드+현금",Sheet3!C11,IF(F37="현금+카드",Sheet3!C4))</f>
        <v>0</v>
      </c>
      <c r="D35" s="82"/>
      <c r="E35" s="8" t="s">
        <v>4</v>
      </c>
      <c r="F35" s="126">
        <f>SUM(E21,E33)</f>
        <v>994000</v>
      </c>
      <c r="G35" s="126"/>
      <c r="H35" s="9" t="s">
        <v>18</v>
      </c>
      <c r="I35" s="2"/>
    </row>
    <row r="36" spans="1:9" ht="16.5" customHeight="1">
      <c r="A36" s="92" t="s">
        <v>31</v>
      </c>
      <c r="B36" s="93"/>
      <c r="C36" s="79" t="b">
        <f>IF(F37="카드+현금",Sheet3!C9,IF(F37="현금+카드",Sheet3!C6))</f>
        <v>0</v>
      </c>
      <c r="D36" s="80"/>
      <c r="E36" s="8" t="s">
        <v>19</v>
      </c>
      <c r="F36" s="124">
        <f>F35*1.1-F35</f>
        <v>99400</v>
      </c>
      <c r="G36" s="125"/>
      <c r="H36" s="10"/>
      <c r="I36" s="2"/>
    </row>
    <row r="37" spans="1:9" ht="17.25" customHeight="1">
      <c r="A37" s="92" t="s">
        <v>27</v>
      </c>
      <c r="B37" s="93"/>
      <c r="C37" s="105"/>
      <c r="D37" s="106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0" t="s">
        <v>28</v>
      </c>
      <c r="B38" s="101"/>
      <c r="C38" s="107">
        <f>SUM(C35:C36)-C37</f>
        <v>0</v>
      </c>
      <c r="D38" s="108"/>
      <c r="E38" s="21" t="s">
        <v>27</v>
      </c>
      <c r="F38" s="128"/>
      <c r="G38" s="129"/>
      <c r="H38" s="130"/>
      <c r="I38" s="2"/>
    </row>
    <row r="39" spans="1:9" ht="20.25" customHeight="1">
      <c r="A39" s="102"/>
      <c r="B39" s="103"/>
      <c r="C39" s="109"/>
      <c r="D39" s="110"/>
      <c r="E39" s="25" t="s">
        <v>20</v>
      </c>
      <c r="F39" s="127">
        <f>IF(F37="현금(이체X)",F35,IF(F37="웹결제",ROUND(Sheet2!B7,-4),IF(F37="이체 및 현금영수증",F35+F35*10%,IF(F37="이체 및 세금계산서",F35+F35*10%,IF(F37="이체 및 세금계산서",F35+F35*10%,)))))-F38</f>
        <v>1093400</v>
      </c>
      <c r="G39" s="12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4" t="s">
        <v>55</v>
      </c>
      <c r="F41" s="104"/>
      <c r="G41" s="104"/>
      <c r="H41" s="104"/>
      <c r="I41" s="2"/>
    </row>
    <row r="42" spans="1:9">
      <c r="A42" s="36"/>
      <c r="B42" s="36"/>
      <c r="C42" s="2"/>
      <c r="D42" s="2"/>
      <c r="E42" s="104"/>
      <c r="F42" s="104"/>
      <c r="G42" s="104"/>
      <c r="H42" s="104"/>
      <c r="I42" s="2"/>
    </row>
    <row r="43" spans="1:9">
      <c r="C43" s="2"/>
      <c r="D43" s="2"/>
      <c r="E43" s="104"/>
      <c r="F43" s="104"/>
      <c r="G43" s="104"/>
      <c r="H43" s="104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994000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543400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993999.99999999988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994000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994000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2023-05-29T02:14:19Z</cp:lastPrinted>
  <dcterms:created xsi:type="dcterms:W3CDTF">2019-03-28T03:58:09Z</dcterms:created>
  <dcterms:modified xsi:type="dcterms:W3CDTF">2023-05-29T06:52:48Z</dcterms:modified>
</cp:coreProperties>
</file>