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C6BEE514-0873-46BF-A4ED-F6B2B2E742BB}" xr6:coauthVersionLast="47" xr6:coauthVersionMax="47" xr10:uidLastSave="{FCFB1866-4574-43AD-A561-8C927E94730F}"/>
  <bookViews>
    <workbookView xWindow="75" yWindow="1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<sst xmlns="http://schemas.openxmlformats.org/spreadsheetml/2006/main" count="103" uniqueCount="87">
  <si>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</si>
  <si>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</si>
  <si>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</si>
  <si>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</si>
  <si>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</si>
  <si>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</si>
  <si>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</si>
  <si>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</si>
  <si>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</si>
  <si>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</si>
  <si>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</si>
  <si>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</si>
  <si>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</si>
  <si>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</si>
  <si>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</si>
  <si>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</si>
  <si>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</si>
  <si>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</si>
  <si>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</si>
  <si>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</si>
  <si>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</si>
  <si>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</si>
  <si>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</si>
  <si>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</si>
  <si>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</si>
  <si>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</si>
  <si>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</si>
  <si>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</si>
  <si>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</si>
  <si>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</si>
  <si>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</si>
  <si>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</si>
  <si>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</si>
  <si>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</si>
  <si>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</si>
  <si>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</si>
  <si>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</si>
  <si>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</si>
  <si>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</si>
  <si>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</si>
  <si>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</si>
  <si>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</si>
  <si>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</si>
  <si>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</si>
  <si>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</si>
  <si>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</si>
  <si>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</si>
  <si>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</si>
  <si>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</si>
  <si>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</si>
  <si>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</si>
  <si>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</si>
  <si>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</si>
  <si>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</si>
  <si>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</si>
  <si>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</si>
  <si>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</si>
  <si>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</si>
  <si>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</si>
  <si>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</si>
  <si>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</si>
  <si>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</si>
  <si>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</si>
  <si>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</si>
  <si>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</si>
  <si>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</si>
  <si>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</si>
  <si>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</si>
  <si>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</si>
  <si>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</si>
  <si>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</si>
  <si>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</si>
  <si>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</si>
  <si>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</si>
  <si>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</si>
  <si>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</si>
  <si>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13400F (랩터레이크) (정품)</t>
    <phoneticPr fontId="1" type="noConversion"/>
  </si>
  <si>
    <t>PCCOOLER PALADIN EX400 (BLACK)</t>
    <phoneticPr fontId="1" type="noConversion"/>
  </si>
  <si>
    <t xml:space="preserve">ASUS PRIME B660M-K D4 </t>
    <phoneticPr fontId="1" type="noConversion"/>
  </si>
  <si>
    <t>삼성전자 DDR4-3200 (16GB)</t>
    <phoneticPr fontId="1" type="noConversion"/>
  </si>
  <si>
    <t>마이크로닉스 Master M60 메쉬 (화이트)</t>
    <phoneticPr fontId="1" type="noConversion"/>
  </si>
  <si>
    <t>FSP HYPER K PRO 700W 80PLUS Standard 230V (품절)  AS 5년</t>
    <phoneticPr fontId="1" type="noConversion"/>
  </si>
  <si>
    <t>마이크로닉스 Classic II 풀체인지 700W 80PLUS BRONZE 230V  AS 7년</t>
    <phoneticPr fontId="1" type="noConversion"/>
  </si>
  <si>
    <t>채널문의(DDR4)-1</t>
    <phoneticPr fontId="1" type="noConversion"/>
  </si>
  <si>
    <t>삼성 980PRO M.2 NVMe (1TB)(선택)속도는 같습니다 AS 5년</t>
    <phoneticPr fontId="1" type="noConversion"/>
  </si>
  <si>
    <t>삼성 PM9A1 M.2 NVMe 수입 (1TB)(선택) 속도는 같습니다 AS 2년</t>
    <phoneticPr fontId="1" type="noConversion"/>
  </si>
  <si>
    <t xml:space="preserve"> GALAX  RTX 4060 Ti OC D6 8GB 재고있는것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</si>
</sst>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11" borderId="14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9" zoomScaleNormal="100" zoomScaleSheetLayoutView="10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83</v>
      </c>
      <c r="C1" s="38" t="s">
        <v>75</v>
      </c>
      <c r="D1" s="39"/>
      <c r="E1" s="104"/>
      <c r="F1" s="105"/>
      <c r="G1" s="105"/>
      <c r="H1" s="106"/>
    </row>
    <row r="2" spans="1:9" ht="22.5" customHeight="1">
      <c r="A2" s="15" t="s">
        <v>38</v>
      </c>
      <c r="B2" s="29"/>
      <c r="C2" s="40"/>
      <c r="D2" s="41"/>
      <c r="E2" s="107"/>
      <c r="F2" s="36"/>
      <c r="G2" s="36"/>
      <c r="H2" s="108"/>
    </row>
    <row r="3" spans="1:9" ht="22.5" customHeight="1">
      <c r="A3" s="15" t="s">
        <v>39</v>
      </c>
      <c r="B3" s="16">
        <f ca="1">TODAY()</f>
        <v>45073</v>
      </c>
      <c r="C3" s="15" t="s">
        <v>40</v>
      </c>
      <c r="D3" s="18"/>
      <c r="E3" s="107"/>
      <c r="F3" s="36"/>
      <c r="G3" s="36"/>
      <c r="H3" s="108"/>
    </row>
    <row r="4" spans="1:9" ht="22.5" customHeight="1">
      <c r="A4" s="14" t="s">
        <v>37</v>
      </c>
      <c r="B4" s="44"/>
      <c r="C4" s="44"/>
      <c r="D4" s="45"/>
      <c r="E4" s="109"/>
      <c r="F4" s="110"/>
      <c r="G4" s="110"/>
      <c r="H4" s="11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2" t="s">
        <v>51</v>
      </c>
      <c r="B6" s="63"/>
      <c r="C6" s="53" t="s">
        <v>76</v>
      </c>
      <c r="D6" s="54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64"/>
      <c r="B7" s="65"/>
      <c r="C7" s="53" t="s">
        <v>77</v>
      </c>
      <c r="D7" s="54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64"/>
      <c r="B8" s="65"/>
      <c r="C8" s="115" t="s">
        <v>78</v>
      </c>
      <c r="D8" s="116"/>
      <c r="E8" s="3" t="s">
        <v>7</v>
      </c>
      <c r="F8" s="6">
        <v>142000</v>
      </c>
      <c r="G8" s="3">
        <v>1</v>
      </c>
      <c r="H8" s="6">
        <f t="shared" si="0"/>
        <v>142000</v>
      </c>
      <c r="I8" s="2"/>
    </row>
    <row r="9" spans="1:9" ht="37.5" customHeight="1">
      <c r="A9" s="64"/>
      <c r="B9" s="65"/>
      <c r="C9" s="53" t="s">
        <v>79</v>
      </c>
      <c r="D9" s="54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64"/>
      <c r="B10" s="65"/>
      <c r="C10" s="53" t="s">
        <v>86</v>
      </c>
      <c r="D10" s="54"/>
      <c r="E10" s="3" t="s">
        <v>9</v>
      </c>
      <c r="F10" s="6">
        <v>630000</v>
      </c>
      <c r="G10" s="3">
        <v>1</v>
      </c>
      <c r="H10" s="6">
        <f t="shared" si="0"/>
        <v>630000</v>
      </c>
      <c r="I10" s="2"/>
    </row>
    <row r="11" spans="1:9" ht="24" customHeight="1">
      <c r="A11" s="64"/>
      <c r="B11" s="65"/>
      <c r="C11" s="126" t="s">
        <v>84</v>
      </c>
      <c r="D11" s="127"/>
      <c r="E11" s="3" t="s">
        <v>10</v>
      </c>
      <c r="F11" s="6">
        <v>129000</v>
      </c>
      <c r="G11" s="3">
        <v>1</v>
      </c>
      <c r="H11" s="6">
        <f t="shared" si="0"/>
        <v>129000</v>
      </c>
      <c r="I11" s="2"/>
    </row>
    <row r="12" spans="1:9" ht="24" customHeight="1">
      <c r="A12" s="64"/>
      <c r="B12" s="65"/>
      <c r="C12" s="128" t="s">
        <v>85</v>
      </c>
      <c r="D12" s="129"/>
      <c r="E12" s="3" t="s">
        <v>10</v>
      </c>
      <c r="F12" s="6">
        <v>85000</v>
      </c>
      <c r="G12" s="3"/>
      <c r="H12" s="6">
        <f t="shared" si="0"/>
        <v>0</v>
      </c>
      <c r="I12" s="2"/>
    </row>
    <row r="13" spans="1:9" ht="24" customHeight="1">
      <c r="A13" s="64"/>
      <c r="B13" s="65"/>
      <c r="C13" s="49"/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9" t="s">
        <v>80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4"/>
      <c r="B15" s="65"/>
      <c r="C15" s="124" t="s">
        <v>81</v>
      </c>
      <c r="D15" s="125"/>
      <c r="E15" s="3" t="s">
        <v>12</v>
      </c>
      <c r="F15" s="6">
        <v>85000</v>
      </c>
      <c r="G15" s="3"/>
      <c r="H15" s="6">
        <f t="shared" si="0"/>
        <v>0</v>
      </c>
      <c r="I15" s="2"/>
    </row>
    <row r="16" spans="1:9" ht="24" customHeight="1">
      <c r="A16" s="64"/>
      <c r="B16" s="65"/>
      <c r="C16" s="49" t="s">
        <v>82</v>
      </c>
      <c r="D16" s="50"/>
      <c r="E16" s="3" t="s">
        <v>12</v>
      </c>
      <c r="F16" s="6">
        <v>81000</v>
      </c>
      <c r="G16" s="3">
        <v>1</v>
      </c>
      <c r="H16" s="6">
        <f t="shared" si="0"/>
        <v>81000</v>
      </c>
      <c r="I16" s="2"/>
    </row>
    <row r="17" spans="1:9">
      <c r="A17" s="64"/>
      <c r="B17" s="65"/>
      <c r="C17" s="55" t="s">
        <v>58</v>
      </c>
      <c r="D17" s="56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51" t="s">
        <v>48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52</v>
      </c>
      <c r="B20" s="67"/>
      <c r="C20" s="46" t="s">
        <v>15</v>
      </c>
      <c r="D20" s="46"/>
      <c r="E20" s="57">
        <f>SUM(H6:H19)</f>
        <v>1493000</v>
      </c>
      <c r="F20" s="57"/>
      <c r="G20" s="24">
        <v>3</v>
      </c>
      <c r="H20" s="114" t="s">
        <v>17</v>
      </c>
      <c r="I20" s="2"/>
    </row>
    <row r="21" spans="1:9" ht="12.75" customHeight="1">
      <c r="A21" s="68"/>
      <c r="B21" s="69"/>
      <c r="C21" s="46"/>
      <c r="D21" s="46"/>
      <c r="E21" s="57">
        <f>E20*G20</f>
        <v>4479000</v>
      </c>
      <c r="F21" s="57"/>
      <c r="G21" s="57"/>
      <c r="H21" s="114"/>
      <c r="I21" s="2"/>
    </row>
    <row r="22" spans="1:9" ht="12.75" customHeight="1">
      <c r="A22" s="68"/>
      <c r="B22" s="69"/>
      <c r="C22" s="46"/>
      <c r="D22" s="46"/>
      <c r="E22" s="57"/>
      <c r="F22" s="57"/>
      <c r="G22" s="57"/>
      <c r="H22" s="114"/>
      <c r="I22" s="2"/>
    </row>
    <row r="23" spans="1:9" ht="17.25" customHeight="1">
      <c r="A23" s="68"/>
      <c r="B23" s="69"/>
      <c r="C23" s="82" t="s">
        <v>20</v>
      </c>
      <c r="D23" s="8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0"/>
      <c r="B24" s="71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87" t="s">
        <v>73</v>
      </c>
      <c r="B25" s="88"/>
      <c r="C25" s="84"/>
      <c r="D25" s="50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 hidden="1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28</v>
      </c>
      <c r="B33" s="94"/>
      <c r="C33" s="78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79"/>
      <c r="E33" s="58">
        <f>SUM(H24:H32)</f>
        <v>0</v>
      </c>
      <c r="F33" s="59"/>
      <c r="G33" s="59"/>
      <c r="H33" s="112" t="s">
        <v>17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3"/>
      <c r="I34" s="2"/>
    </row>
    <row r="35" spans="1:9" ht="16.5" customHeight="1">
      <c r="A35" s="85" t="s">
        <v>31</v>
      </c>
      <c r="B35" s="86"/>
      <c r="C35" s="76" t="b">
        <f>IF(F37="카드+현금",Sheet3!C11,IF(F37="현금+카드",Sheet3!C4))</f>
        <v>0</v>
      </c>
      <c r="D35" s="77"/>
      <c r="E35" s="8" t="s">
        <v>4</v>
      </c>
      <c r="F35" s="119">
        <f>SUM(E21,E33)</f>
        <v>4479000</v>
      </c>
      <c r="G35" s="119"/>
      <c r="H35" s="9" t="s">
        <v>17</v>
      </c>
      <c r="I35" s="2"/>
    </row>
    <row r="36" spans="1:9" ht="16.5" customHeight="1">
      <c r="A36" s="85" t="s">
        <v>30</v>
      </c>
      <c r="B36" s="86"/>
      <c r="C36" s="74" t="b">
        <f>IF(F37="카드+현금",Sheet3!C9,IF(F37="현금+카드",Sheet3!C6))</f>
        <v>0</v>
      </c>
      <c r="D36" s="75"/>
      <c r="E36" s="8" t="s">
        <v>18</v>
      </c>
      <c r="F36" s="117">
        <f>F35*1.1-F35</f>
        <v>447900</v>
      </c>
      <c r="G36" s="118"/>
      <c r="H36" s="10"/>
      <c r="I36" s="2"/>
    </row>
    <row r="37" spans="1:9" ht="17.25" customHeight="1">
      <c r="A37" s="85" t="s">
        <v>26</v>
      </c>
      <c r="B37" s="86"/>
      <c r="C37" s="98"/>
      <c r="D37" s="99"/>
      <c r="E37" s="8" t="s">
        <v>25</v>
      </c>
      <c r="F37" s="72" t="s">
        <v>74</v>
      </c>
      <c r="G37" s="73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3" t="s">
        <v>27</v>
      </c>
      <c r="B38" s="94"/>
      <c r="C38" s="100">
        <f>SUM(C35:C36)-C37</f>
        <v>0</v>
      </c>
      <c r="D38" s="101"/>
      <c r="E38" s="21" t="s">
        <v>26</v>
      </c>
      <c r="F38" s="121"/>
      <c r="G38" s="122"/>
      <c r="H38" s="123"/>
      <c r="I38" s="2"/>
    </row>
    <row r="39" spans="1:9" ht="20.25" customHeight="1">
      <c r="A39" s="95"/>
      <c r="B39" s="96"/>
      <c r="C39" s="102"/>
      <c r="D39" s="103"/>
      <c r="E39" s="25" t="s">
        <v>19</v>
      </c>
      <c r="F39" s="120">
        <f>IF(F37="현금(이체X)",F35,IF(F37="웹결제",ROUND(Sheet2!B7,-4),IF(F37="이체 및 현금영수증",F35+F35*10%,IF(F37="이체 및 세금계산서",F35+F35*10%,IF(F37="이체 및 세금계산서",F35+F35*10%,)))))-F38</f>
        <v>4926900</v>
      </c>
      <c r="G39" s="120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97" t="s">
        <v>54</v>
      </c>
      <c r="F41" s="97"/>
      <c r="G41" s="97"/>
      <c r="H41" s="97"/>
      <c r="I41" s="2"/>
    </row>
    <row r="42" spans="1:9">
      <c r="A42" s="36"/>
      <c r="B42" s="36"/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4479000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18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4376900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4479000</v>
      </c>
    </row>
    <row r="10" spans="1:7">
      <c r="B10" t="s">
        <v>18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4479000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72</v>
      </c>
      <c r="D2" t="s">
        <v>33</v>
      </c>
    </row>
    <row r="3" spans="1:5">
      <c r="A3" t="s">
        <v>23</v>
      </c>
      <c r="B3" t="s">
        <v>29</v>
      </c>
      <c r="C3" s="20" t="s">
        <v>71</v>
      </c>
      <c r="D3" s="13" t="s">
        <v>35</v>
      </c>
    </row>
    <row r="4" spans="1:5">
      <c r="A4" t="s">
        <v>24</v>
      </c>
      <c r="B4" s="11">
        <f>Sheet1!F35-(Sheet1!C35)</f>
        <v>4479000</v>
      </c>
    </row>
    <row r="5" spans="1:5">
      <c r="A5" t="s">
        <v>70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2023-05-27T02:13:54Z</cp:lastPrinted>
  <dcterms:created xsi:type="dcterms:W3CDTF">2019-03-28T03:58:09Z</dcterms:created>
  <dcterms:modified xsi:type="dcterms:W3CDTF">2023-05-27T02:19:37Z</dcterms:modified>
</cp:coreProperties>
</file>