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5" documentId="8_{59B303F2-166D-401C-B8B1-569A3B8093E3}" xr6:coauthVersionLast="47" xr6:coauthVersionMax="47" xr10:uidLastSave="{04AF6783-8CE7-40CD-AA38-07593A12C2C3}"/>
  <bookViews>
    <workbookView xWindow="31995" yWindow="0" windowWidth="21255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<sst xmlns="http://schemas.openxmlformats.org/spreadsheetml/2006/main" count="115" uniqueCount="100">
  <si>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</si>
  <si>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</si>
  <si>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</si>
  <si>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</si>
  <si>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</si>
  <si>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</si>
  <si>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</si>
  <si>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</si>
  <si>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</si>
  <si>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</si>
  <si>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</si>
  <si>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</si>
  <si>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</si>
  <si>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</si>
  <si>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</si>
  <si>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</si>
  <si>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</si>
  <si>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</si>
  <si>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</si>
  <si>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</si>
  <si>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</si>
  <si>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</si>
  <si>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</si>
  <si>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</si>
  <si>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</si>
  <si>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</si>
  <si>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</si>
  <si>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</si>
  <si>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</si>
  <si>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</si>
  <si>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</si>
  <si>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</si>
  <si>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</si>
  <si>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</si>
  <si>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</si>
  <si>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</si>
  <si>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</si>
  <si>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</si>
  <si>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</si>
  <si>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</si>
  <si>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</si>
  <si>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</si>
  <si>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</si>
  <si>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</si>
  <si>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</si>
  <si>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</si>
  <si>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</si>
  <si>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</si>
  <si>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</si>
  <si>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</si>
  <si>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</si>
  <si>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</si>
  <si>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</si>
  <si>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</si>
  <si>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</si>
  <si>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</si>
  <si>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</si>
  <si>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</si>
  <si>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</si>
  <si>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</si>
  <si>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</si>
  <si>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</si>
  <si>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</si>
  <si>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</si>
  <si>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</si>
  <si>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</si>
  <si>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</si>
  <si>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</si>
  <si>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</si>
  <si>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</si>
  <si>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</si>
  <si>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</si>
  <si>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</si>
  <si>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</si>
  <si>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</si>
  <si>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</si>
  <si>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</si>
  <si>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</si>
  <si>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</si>
  <si>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</si>
  <si>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</si>
  <si>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</si>
  <si>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</si>
  <si>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인텔 코어i5-12세대 12400F (엘더레이크) (정품)</t>
    <phoneticPr fontId="1" type="noConversion"/>
  </si>
  <si>
    <t>MSI PRO H610M-B DDR4</t>
    <phoneticPr fontId="1" type="noConversion"/>
  </si>
  <si>
    <t>삼성전자 DDR4-3200 (16GB)</t>
    <phoneticPr fontId="1" type="noConversion"/>
  </si>
  <si>
    <t>앱코 NCORE 커넬 강화유리</t>
    <phoneticPr fontId="1" type="noConversion"/>
  </si>
  <si>
    <t>마이크로닉스 VISION II 600W</t>
    <phoneticPr fontId="1" type="noConversion"/>
  </si>
  <si>
    <t>마이크로닉스 MA420 스웰로우 ARGB</t>
    <phoneticPr fontId="1" type="noConversion"/>
  </si>
  <si>
    <t>모니터</t>
    <phoneticPr fontId="1" type="noConversion"/>
  </si>
  <si>
    <t>MSI 지포스 RTX 3060 벤투스 2X OC D6 12GB</t>
    <phoneticPr fontId="1" type="noConversion"/>
  </si>
  <si>
    <t>삼성전자 PM9A1 M.2 NVMe 수입 (1TB)</t>
    <phoneticPr fontId="1" type="noConversion"/>
  </si>
  <si>
    <t xml:space="preserve"> PIXELART PAQ3250F IPS 165 게이밍 무결점
2560X1440 QHD해상도</t>
    <phoneticPr fontId="1" type="noConversion"/>
  </si>
  <si>
    <t>매입</t>
    <phoneticPr fontId="1" type="noConversion"/>
  </si>
  <si>
    <t>i5 6600 중고컴퓨터 매입 (데이터 전체포맷)</t>
    <phoneticPr fontId="1" type="noConversion"/>
  </si>
  <si>
    <t>우리디앤티 홍현진 (전문디자인)</t>
    <phoneticPr fontId="1" type="noConversion"/>
  </si>
  <si>
    <t>사무용 키보드합본셋트</t>
    <phoneticPr fontId="1" type="noConversion"/>
  </si>
  <si>
    <t>마우스패드</t>
    <phoneticPr fontId="1" type="noConversion"/>
  </si>
  <si>
    <t>키보드</t>
    <phoneticPr fontId="1" type="noConversion"/>
  </si>
  <si>
    <t>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</si>
</sst>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name val="HY헤드라인M"/>
      <family val="1"/>
      <charset val="129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5" fillId="12" borderId="2" xfId="0" applyFont="1" applyFill="1" applyBorder="1" applyAlignment="1">
      <alignment horizontal="center" vertical="center"/>
    </xf>
    <xf numFmtId="0" fontId="15" fillId="12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95</v>
      </c>
      <c r="C1" s="36" t="s">
        <v>76</v>
      </c>
      <c r="D1" s="37"/>
      <c r="E1" s="113"/>
      <c r="F1" s="114"/>
      <c r="G1" s="114"/>
      <c r="H1" s="115"/>
    </row>
    <row r="2" spans="1:9" ht="22.5" customHeight="1">
      <c r="A2" s="15" t="s">
        <v>39</v>
      </c>
      <c r="B2" s="29">
        <v>1045448864</v>
      </c>
      <c r="C2" s="38"/>
      <c r="D2" s="39"/>
      <c r="E2" s="116"/>
      <c r="F2" s="117"/>
      <c r="G2" s="117"/>
      <c r="H2" s="118"/>
    </row>
    <row r="3" spans="1:9" ht="22.5" customHeight="1">
      <c r="A3" s="15" t="s">
        <v>40</v>
      </c>
      <c r="B3" s="16">
        <f ca="1">TODAY()</f>
        <v>45064</v>
      </c>
      <c r="C3" s="15" t="s">
        <v>41</v>
      </c>
      <c r="D3" s="18"/>
      <c r="E3" s="116"/>
      <c r="F3" s="117"/>
      <c r="G3" s="117"/>
      <c r="H3" s="118"/>
    </row>
    <row r="4" spans="1:9" ht="22.5" customHeight="1">
      <c r="A4" s="14" t="s">
        <v>38</v>
      </c>
      <c r="B4" s="42"/>
      <c r="C4" s="42"/>
      <c r="D4" s="43"/>
      <c r="E4" s="119"/>
      <c r="F4" s="120"/>
      <c r="G4" s="120"/>
      <c r="H4" s="121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83</v>
      </c>
      <c r="D6" s="54"/>
      <c r="E6" s="3" t="s">
        <v>6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67"/>
      <c r="B7" s="68"/>
      <c r="C7" s="53" t="s">
        <v>88</v>
      </c>
      <c r="D7" s="54"/>
      <c r="E7" s="22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67"/>
      <c r="B8" s="68"/>
      <c r="C8" s="125" t="s">
        <v>84</v>
      </c>
      <c r="D8" s="126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37.5" customHeight="1">
      <c r="A9" s="67"/>
      <c r="B9" s="68"/>
      <c r="C9" s="53" t="s">
        <v>85</v>
      </c>
      <c r="D9" s="54"/>
      <c r="E9" s="3" t="s">
        <v>8</v>
      </c>
      <c r="F9" s="6">
        <v>52000</v>
      </c>
      <c r="G9" s="3">
        <v>2</v>
      </c>
      <c r="H9" s="6">
        <f t="shared" si="0"/>
        <v>104000</v>
      </c>
      <c r="I9" s="2"/>
    </row>
    <row r="10" spans="1:9" ht="24" customHeight="1">
      <c r="A10" s="67"/>
      <c r="B10" s="68"/>
      <c r="C10" s="53" t="s">
        <v>90</v>
      </c>
      <c r="D10" s="54"/>
      <c r="E10" s="3" t="s">
        <v>9</v>
      </c>
      <c r="F10" s="6">
        <v>440000</v>
      </c>
      <c r="G10" s="3">
        <v>1</v>
      </c>
      <c r="H10" s="6">
        <f t="shared" si="0"/>
        <v>440000</v>
      </c>
      <c r="I10" s="2"/>
    </row>
    <row r="11" spans="1:9" ht="24" customHeight="1">
      <c r="A11" s="67"/>
      <c r="B11" s="68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91</v>
      </c>
      <c r="D12" s="54"/>
      <c r="E12" s="3" t="s">
        <v>10</v>
      </c>
      <c r="F12" s="6">
        <v>92000</v>
      </c>
      <c r="G12" s="3">
        <v>1</v>
      </c>
      <c r="H12" s="6">
        <f t="shared" si="0"/>
        <v>92000</v>
      </c>
      <c r="I12" s="2"/>
    </row>
    <row r="13" spans="1:9" ht="24" customHeight="1">
      <c r="A13" s="67"/>
      <c r="B13" s="68"/>
      <c r="C13" s="47"/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86</v>
      </c>
      <c r="D14" s="48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67"/>
      <c r="B15" s="68"/>
      <c r="C15" s="47" t="s">
        <v>87</v>
      </c>
      <c r="D15" s="48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59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82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1144000</v>
      </c>
      <c r="F20" s="60"/>
      <c r="G20" s="24">
        <v>1</v>
      </c>
      <c r="H20" s="124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1144000</v>
      </c>
      <c r="F21" s="60"/>
      <c r="G21" s="60"/>
      <c r="H21" s="124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24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87" t="s">
        <v>92</v>
      </c>
      <c r="D24" s="88"/>
      <c r="E24" s="5" t="s">
        <v>89</v>
      </c>
      <c r="F24" s="6">
        <v>290000</v>
      </c>
      <c r="G24" s="3">
        <v>1</v>
      </c>
      <c r="H24" s="6">
        <f>F24*G24</f>
        <v>290000</v>
      </c>
      <c r="I24" s="2"/>
    </row>
    <row r="25" spans="1:9" ht="25.15" customHeight="1">
      <c r="A25" s="96" t="s">
        <v>77</v>
      </c>
      <c r="B25" s="97"/>
      <c r="C25" s="89" t="s">
        <v>96</v>
      </c>
      <c r="D25" s="90"/>
      <c r="E25" s="5" t="s">
        <v>98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8"/>
      <c r="B26" s="99"/>
      <c r="C26" s="91" t="s">
        <v>97</v>
      </c>
      <c r="D26" s="48"/>
      <c r="E26" s="5" t="s">
        <v>99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8"/>
      <c r="B27" s="99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8"/>
      <c r="B28" s="99"/>
      <c r="E28" s="5"/>
      <c r="F28" s="6"/>
      <c r="G28" s="3"/>
      <c r="H28" s="6">
        <f t="shared" si="1"/>
        <v>0</v>
      </c>
      <c r="I28" s="2"/>
    </row>
    <row r="29" spans="1:9">
      <c r="A29" s="98"/>
      <c r="B29" s="99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8"/>
      <c r="B30" s="99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8"/>
      <c r="B31" s="99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100"/>
      <c r="B32" s="101"/>
      <c r="C32" s="92" t="s">
        <v>94</v>
      </c>
      <c r="D32" s="93"/>
      <c r="E32" s="5" t="s">
        <v>93</v>
      </c>
      <c r="F32" s="6">
        <v>55000</v>
      </c>
      <c r="G32" s="3">
        <v>-1</v>
      </c>
      <c r="H32" s="6">
        <f t="shared" si="1"/>
        <v>-55000</v>
      </c>
      <c r="I32" s="2"/>
    </row>
    <row r="33" spans="1:9" ht="13.5" customHeight="1">
      <c r="A33" s="102" t="s">
        <v>29</v>
      </c>
      <c r="B33" s="103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235000</v>
      </c>
      <c r="F33" s="62"/>
      <c r="G33" s="62"/>
      <c r="H33" s="122" t="s">
        <v>18</v>
      </c>
      <c r="I33" s="2"/>
    </row>
    <row r="34" spans="1:9" ht="14.25" customHeight="1">
      <c r="A34" s="104"/>
      <c r="B34" s="105"/>
      <c r="C34" s="83"/>
      <c r="D34" s="84"/>
      <c r="E34" s="63"/>
      <c r="F34" s="64"/>
      <c r="G34" s="64"/>
      <c r="H34" s="123"/>
      <c r="I34" s="2"/>
    </row>
    <row r="35" spans="1:9" ht="16.5" customHeight="1">
      <c r="A35" s="94" t="s">
        <v>32</v>
      </c>
      <c r="B35" s="95"/>
      <c r="C35" s="79" t="b">
        <f>IF(F37="카드+현금",Sheet3!C11,IF(F37="현금+카드",Sheet3!C4))</f>
        <v>0</v>
      </c>
      <c r="D35" s="80"/>
      <c r="E35" s="8" t="s">
        <v>4</v>
      </c>
      <c r="F35" s="129">
        <f>SUM(E21,E33)</f>
        <v>1379000</v>
      </c>
      <c r="G35" s="129"/>
      <c r="H35" s="9" t="s">
        <v>18</v>
      </c>
      <c r="I35" s="2"/>
    </row>
    <row r="36" spans="1:9" ht="16.5" customHeight="1">
      <c r="A36" s="94" t="s">
        <v>31</v>
      </c>
      <c r="B36" s="95"/>
      <c r="C36" s="77" t="b">
        <f>IF(F37="카드+현금",Sheet3!C9,IF(F37="현금+카드",Sheet3!C6))</f>
        <v>0</v>
      </c>
      <c r="D36" s="78"/>
      <c r="E36" s="8" t="s">
        <v>19</v>
      </c>
      <c r="F36" s="127">
        <f>F35*1.1-F35</f>
        <v>137900.00000000023</v>
      </c>
      <c r="G36" s="128"/>
      <c r="H36" s="10"/>
      <c r="I36" s="2"/>
    </row>
    <row r="37" spans="1:9" ht="17.25" customHeight="1">
      <c r="A37" s="94" t="s">
        <v>27</v>
      </c>
      <c r="B37" s="95"/>
      <c r="C37" s="107"/>
      <c r="D37" s="108"/>
      <c r="E37" s="8" t="s">
        <v>26</v>
      </c>
      <c r="F37" s="75" t="s">
        <v>61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2" t="s">
        <v>28</v>
      </c>
      <c r="B38" s="103"/>
      <c r="C38" s="109">
        <f>SUM(C35:C36)-C37</f>
        <v>0</v>
      </c>
      <c r="D38" s="110"/>
      <c r="E38" s="21" t="s">
        <v>27</v>
      </c>
      <c r="F38" s="131">
        <v>16900</v>
      </c>
      <c r="G38" s="132"/>
      <c r="H38" s="133"/>
      <c r="I38" s="2"/>
    </row>
    <row r="39" spans="1:9" ht="20.25" customHeight="1">
      <c r="A39" s="104"/>
      <c r="B39" s="105"/>
      <c r="C39" s="111"/>
      <c r="D39" s="112"/>
      <c r="E39" s="25" t="s">
        <v>20</v>
      </c>
      <c r="F39" s="130">
        <f>IF(F37="현금(이체X)",F35,IF(F37="웹결제",ROUND(Sheet2!B7,-4),IF(F37="이체 및 현금영수증",F35+F35*10%,IF(F37="이체 및 세금계산서",F35+F35*10%,IF(F37="이체 및 세금계산서",F35+F35*10%,)))))-F38</f>
        <v>1500000</v>
      </c>
      <c r="G39" s="130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-16900.000000000233</v>
      </c>
      <c r="I40" s="2"/>
    </row>
    <row r="41" spans="1:9" ht="16.5" customHeight="1">
      <c r="C41" s="2"/>
      <c r="D41" s="2"/>
      <c r="E41" s="106" t="s">
        <v>55</v>
      </c>
      <c r="F41" s="106"/>
      <c r="G41" s="106"/>
      <c r="H41" s="106"/>
      <c r="I41" s="2"/>
    </row>
    <row r="42" spans="1:9">
      <c r="C42" s="2"/>
      <c r="D42" s="2"/>
      <c r="E42" s="106"/>
      <c r="F42" s="106"/>
      <c r="G42" s="106"/>
      <c r="H42" s="106"/>
      <c r="I42" s="2"/>
    </row>
    <row r="43" spans="1:9">
      <c r="C43" s="2"/>
      <c r="D43" s="2"/>
      <c r="E43" s="106"/>
      <c r="F43" s="106"/>
      <c r="G43" s="106"/>
      <c r="H43" s="106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71</v>
      </c>
      <c r="B3" s="117"/>
      <c r="C3" s="117"/>
      <c r="E3" t="s">
        <v>64</v>
      </c>
      <c r="F3">
        <f>Sheet1!F35</f>
        <v>1379000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1516900.0000000002</v>
      </c>
      <c r="D6" t="s">
        <v>67</v>
      </c>
    </row>
    <row r="8" spans="1:7">
      <c r="A8" s="117" t="s">
        <v>72</v>
      </c>
      <c r="B8" s="117"/>
      <c r="C8" s="117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1379000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1379000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1379000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2023-05-18T05:34:25Z</cp:lastPrinted>
  <dcterms:created xsi:type="dcterms:W3CDTF">2019-03-28T03:58:09Z</dcterms:created>
  <dcterms:modified xsi:type="dcterms:W3CDTF">2023-05-18T08:31:41Z</dcterms:modified>
</cp:coreProperties>
</file>