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A36D56DF-9D5C-4102-A146-515EDDDE40A7}" xr6:coauthVersionLast="47" xr6:coauthVersionMax="47" xr10:uidLastSave="{D61976A9-EA6E-4D58-AED7-1A16431E1AA8}"/>
  <bookViews>
    <workbookView xWindow="1950" yWindow="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<sst xmlns="http://schemas.openxmlformats.org/spreadsheetml/2006/main" count="112" uniqueCount="96">
  <si>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</si>
  <si>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</si>
  <si>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</si>
  <si>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</si>
  <si>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</si>
  <si>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</si>
  <si>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</si>
  <si>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</si>
  <si>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</si>
  <si>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</si>
  <si>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</si>
  <si>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</si>
  <si>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</si>
  <si>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</si>
  <si>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</si>
  <si>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</si>
  <si>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</si>
  <si>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</si>
  <si>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</si>
  <si>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</si>
  <si>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</si>
  <si>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</si>
  <si>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</si>
  <si>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</si>
  <si>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</si>
  <si>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</si>
  <si>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</si>
  <si>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</si>
  <si>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</si>
  <si>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</si>
  <si>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</si>
  <si>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</si>
  <si>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</si>
  <si>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</si>
  <si>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</si>
  <si>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</si>
  <si>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</si>
  <si>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</si>
  <si>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</si>
  <si>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</si>
  <si>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</si>
  <si>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</si>
  <si>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</si>
  <si>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</si>
  <si>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</si>
  <si>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</si>
  <si>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</si>
  <si>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</si>
  <si>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</si>
  <si>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</si>
  <si>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</si>
  <si>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</si>
  <si>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</si>
  <si>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</si>
  <si>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</si>
  <si>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</si>
  <si>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</si>
  <si>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</si>
  <si>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</si>
  <si>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</si>
  <si>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</si>
  <si>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</si>
  <si>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</si>
  <si>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</si>
  <si>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</si>
  <si>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</si>
  <si>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</si>
  <si>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</si>
  <si>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</si>
  <si>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</si>
  <si>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</si>
  <si>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</si>
  <si>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</si>
  <si>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</si>
  <si>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</si>
  <si>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</si>
  <si>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</si>
  <si>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</si>
  <si>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</si>
  <si>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</si>
  <si>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/</t>
    <phoneticPr fontId="1" type="noConversion"/>
  </si>
  <si>
    <t>darkFlash DK360 MESH RGB 강화유리 (블랙)</t>
    <phoneticPr fontId="1" type="noConversion"/>
  </si>
  <si>
    <r>
      <t xml:space="preserve">마이크로닉스 Classic II 풀체인지 700W 80PLUS BRONZE 230V EU  </t>
    </r>
    <r>
      <rPr>
        <sz val="9"/>
        <color rgb="FFFF0000"/>
        <rFont val="맑은 고딕"/>
        <family val="3"/>
        <charset val="129"/>
        <scheme val="minor"/>
      </rPr>
      <t>AS7년보증</t>
    </r>
    <phoneticPr fontId="1" type="noConversion"/>
  </si>
  <si>
    <t>삼성 PM9A1 M.2 NVMe 수입 (1TB)2년보증</t>
    <phoneticPr fontId="1" type="noConversion"/>
  </si>
  <si>
    <t>조립 및 셋팅비</t>
    <phoneticPr fontId="1" type="noConversion"/>
  </si>
  <si>
    <t>송우용 (i5 DDR4 32G구성)</t>
    <phoneticPr fontId="1" type="noConversion"/>
  </si>
  <si>
    <t>인텔 코어i5-13세대 13600KF (랩터레이크)</t>
    <phoneticPr fontId="1" type="noConversion"/>
  </si>
  <si>
    <t>VGA</t>
    <phoneticPr fontId="1" type="noConversion"/>
  </si>
  <si>
    <t>DEEPCOOL AG620</t>
    <phoneticPr fontId="1" type="noConversion"/>
  </si>
  <si>
    <t>GIGABYTE B760M DS3H D4</t>
    <phoneticPr fontId="1" type="noConversion"/>
  </si>
  <si>
    <t>메모리 가지고 방문 ..</t>
    <phoneticPr fontId="1" type="noConversion"/>
  </si>
  <si>
    <t>그래픽 가지고 방문 ..</t>
    <phoneticPr fontId="1" type="noConversion"/>
  </si>
  <si>
    <t>알텍 키보드 적축 블랙</t>
    <phoneticPr fontId="1" type="noConversion"/>
  </si>
  <si>
    <t>키보드</t>
    <phoneticPr fontId="1" type="noConversion"/>
  </si>
  <si>
    <t>장패드</t>
    <phoneticPr fontId="1" type="noConversion"/>
  </si>
  <si>
    <t>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</si>
</sst>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11" borderId="14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114" t="s">
        <v>73</v>
      </c>
      <c r="D1" s="115"/>
      <c r="E1" s="46"/>
      <c r="F1" s="47"/>
      <c r="G1" s="47"/>
      <c r="H1" s="48"/>
    </row>
    <row r="2" spans="1:9" ht="22.5" customHeight="1">
      <c r="A2" s="15" t="s">
        <v>38</v>
      </c>
      <c r="B2" s="29">
        <v>1023957616</v>
      </c>
      <c r="C2" s="116"/>
      <c r="D2" s="117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45044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8"/>
      <c r="C4" s="118"/>
      <c r="D4" s="119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51</v>
      </c>
      <c r="B6" s="104"/>
      <c r="C6" s="60" t="s">
        <v>86</v>
      </c>
      <c r="D6" s="61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5"/>
      <c r="B7" s="106"/>
      <c r="C7" s="60" t="s">
        <v>88</v>
      </c>
      <c r="D7" s="61"/>
      <c r="E7" s="22" t="s">
        <v>12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5"/>
      <c r="B8" s="106"/>
      <c r="C8" s="62" t="s">
        <v>89</v>
      </c>
      <c r="D8" s="63"/>
      <c r="E8" s="3" t="s">
        <v>7</v>
      </c>
      <c r="F8" s="6">
        <v>175000</v>
      </c>
      <c r="G8" s="3">
        <v>1</v>
      </c>
      <c r="H8" s="6">
        <f t="shared" si="0"/>
        <v>175000</v>
      </c>
      <c r="I8" s="2"/>
    </row>
    <row r="9" spans="1:9" ht="37.5" customHeight="1">
      <c r="A9" s="105"/>
      <c r="B9" s="106"/>
      <c r="C9" s="64" t="s">
        <v>90</v>
      </c>
      <c r="D9" s="65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5"/>
      <c r="B10" s="106"/>
      <c r="C10" s="64" t="s">
        <v>91</v>
      </c>
      <c r="D10" s="65"/>
      <c r="E10" s="3" t="s">
        <v>87</v>
      </c>
      <c r="F10" s="6"/>
      <c r="G10" s="3"/>
      <c r="H10" s="6">
        <f t="shared" si="0"/>
        <v>0</v>
      </c>
      <c r="I10" s="2"/>
    </row>
    <row r="11" spans="1:9" ht="24" customHeight="1">
      <c r="A11" s="105"/>
      <c r="B11" s="106"/>
      <c r="C11" s="127"/>
      <c r="D11" s="128"/>
      <c r="E11" s="3"/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29" t="s">
        <v>83</v>
      </c>
      <c r="D12" s="61"/>
      <c r="E12" s="3" t="s">
        <v>9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105"/>
      <c r="B13" s="106"/>
      <c r="C13" s="93" t="s">
        <v>80</v>
      </c>
      <c r="D13" s="94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93" t="s">
        <v>81</v>
      </c>
      <c r="D14" s="94"/>
      <c r="E14" s="3" t="s">
        <v>10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5"/>
      <c r="B15" s="106"/>
      <c r="C15" s="93" t="s">
        <v>82</v>
      </c>
      <c r="D15" s="94"/>
      <c r="E15" s="3" t="s">
        <v>11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5"/>
      <c r="B16" s="106"/>
      <c r="C16" s="123" t="s">
        <v>80</v>
      </c>
      <c r="D16" s="124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96" t="s">
        <v>84</v>
      </c>
      <c r="D17" s="97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125" t="s">
        <v>79</v>
      </c>
      <c r="D18" s="126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1"/>
      <c r="D19" s="122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7" t="s">
        <v>52</v>
      </c>
      <c r="B20" s="108"/>
      <c r="C20" s="120" t="s">
        <v>15</v>
      </c>
      <c r="D20" s="120"/>
      <c r="E20" s="98">
        <f>SUM(H6:H19)</f>
        <v>915000</v>
      </c>
      <c r="F20" s="98"/>
      <c r="G20" s="24">
        <v>1</v>
      </c>
      <c r="H20" s="57" t="s">
        <v>17</v>
      </c>
      <c r="I20" s="2"/>
    </row>
    <row r="21" spans="1:9" ht="12.75" customHeight="1">
      <c r="A21" s="109"/>
      <c r="B21" s="110"/>
      <c r="C21" s="120"/>
      <c r="D21" s="120"/>
      <c r="E21" s="98">
        <f>E20*G20</f>
        <v>915000</v>
      </c>
      <c r="F21" s="98"/>
      <c r="G21" s="98"/>
      <c r="H21" s="57"/>
      <c r="I21" s="2"/>
    </row>
    <row r="22" spans="1:9" ht="12.75" customHeight="1">
      <c r="A22" s="109"/>
      <c r="B22" s="110"/>
      <c r="C22" s="120"/>
      <c r="D22" s="120"/>
      <c r="E22" s="98"/>
      <c r="F22" s="98"/>
      <c r="G22" s="98"/>
      <c r="H22" s="57"/>
      <c r="I22" s="2"/>
    </row>
    <row r="23" spans="1:9" ht="17.25" customHeight="1">
      <c r="A23" s="109"/>
      <c r="B23" s="110"/>
      <c r="C23" s="91" t="s">
        <v>20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1"/>
      <c r="B24" s="112"/>
      <c r="C24" s="93" t="s">
        <v>92</v>
      </c>
      <c r="D24" s="94"/>
      <c r="E24" s="5" t="s">
        <v>93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75" t="s">
        <v>74</v>
      </c>
      <c r="B25" s="76"/>
      <c r="C25" s="95" t="s">
        <v>95</v>
      </c>
      <c r="D25" s="94"/>
      <c r="E25" s="5" t="s">
        <v>94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7"/>
      <c r="B26" s="78"/>
      <c r="C26" s="95"/>
      <c r="D26" s="94"/>
      <c r="E26" s="5"/>
      <c r="F26" s="6"/>
      <c r="G26" s="3"/>
      <c r="H26" s="6">
        <f t="shared" ref="H26:H32" si="1">F26*G26</f>
        <v>0</v>
      </c>
      <c r="I26" s="2"/>
    </row>
    <row r="27" spans="1:9">
      <c r="A27" s="77"/>
      <c r="B27" s="78"/>
      <c r="C27" s="96"/>
      <c r="D27" s="97"/>
      <c r="E27" s="5"/>
      <c r="F27" s="6"/>
      <c r="G27" s="3"/>
      <c r="H27" s="6">
        <f t="shared" si="1"/>
        <v>0</v>
      </c>
      <c r="I27" s="2"/>
    </row>
    <row r="28" spans="1:9">
      <c r="A28" s="77"/>
      <c r="B28" s="78"/>
      <c r="E28" s="5"/>
      <c r="F28" s="6"/>
      <c r="G28" s="3"/>
      <c r="H28" s="6">
        <f t="shared" si="1"/>
        <v>0</v>
      </c>
      <c r="I28" s="2"/>
    </row>
    <row r="29" spans="1:9">
      <c r="A29" s="77"/>
      <c r="B29" s="78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96"/>
      <c r="D31" s="97"/>
      <c r="E31" s="5"/>
      <c r="F31" s="6"/>
      <c r="G31" s="3"/>
      <c r="H31" s="6">
        <f t="shared" si="1"/>
        <v>0</v>
      </c>
      <c r="I31" s="2"/>
    </row>
    <row r="32" spans="1:9">
      <c r="A32" s="79"/>
      <c r="B32" s="80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7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8"/>
      <c r="E33" s="99">
        <f>SUM(H24:H32)</f>
        <v>35000</v>
      </c>
      <c r="F33" s="100"/>
      <c r="G33" s="100"/>
      <c r="H33" s="55" t="s">
        <v>17</v>
      </c>
      <c r="I33" s="2"/>
    </row>
    <row r="34" spans="1:9" ht="14.25" customHeight="1">
      <c r="A34" s="38"/>
      <c r="B34" s="39"/>
      <c r="C34" s="89"/>
      <c r="D34" s="90"/>
      <c r="E34" s="101"/>
      <c r="F34" s="102"/>
      <c r="G34" s="102"/>
      <c r="H34" s="56"/>
      <c r="I34" s="2"/>
    </row>
    <row r="35" spans="1:9" ht="16.5" customHeight="1">
      <c r="A35" s="73" t="s">
        <v>31</v>
      </c>
      <c r="B35" s="74"/>
      <c r="C35" s="85" t="b">
        <f>IF(F37="카드+현금",Sheet3!C11,IF(F37="현금+카드",Sheet3!C4))</f>
        <v>0</v>
      </c>
      <c r="D35" s="86"/>
      <c r="E35" s="8" t="s">
        <v>4</v>
      </c>
      <c r="F35" s="68">
        <f>SUM(E21,E33)</f>
        <v>950000</v>
      </c>
      <c r="G35" s="68"/>
      <c r="H35" s="9" t="s">
        <v>17</v>
      </c>
      <c r="I35" s="2"/>
    </row>
    <row r="36" spans="1:9" ht="16.5" customHeight="1">
      <c r="A36" s="73" t="s">
        <v>30</v>
      </c>
      <c r="B36" s="74"/>
      <c r="C36" s="83" t="b">
        <f>IF(F37="카드+현금",Sheet3!C9,IF(F37="현금+카드",Sheet3!C6))</f>
        <v>0</v>
      </c>
      <c r="D36" s="84"/>
      <c r="E36" s="8" t="s">
        <v>18</v>
      </c>
      <c r="F36" s="66">
        <f>F35*1.1-F35</f>
        <v>95000.000000000116</v>
      </c>
      <c r="G36" s="67"/>
      <c r="H36" s="10"/>
      <c r="I36" s="2"/>
    </row>
    <row r="37" spans="1:9" ht="17.25" customHeight="1">
      <c r="A37" s="73" t="s">
        <v>26</v>
      </c>
      <c r="B37" s="74"/>
      <c r="C37" s="40"/>
      <c r="D37" s="41"/>
      <c r="E37" s="8" t="s">
        <v>25</v>
      </c>
      <c r="F37" s="81" t="s">
        <v>58</v>
      </c>
      <c r="G37" s="82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70"/>
      <c r="G38" s="71"/>
      <c r="H38" s="72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9">
        <f>IF(F37="현금(이체X)",F35,IF(F37="웹결제",ROUND(Sheet2!B7,-4),IF(F37="이체 및 현금영수증",F35+F35*10%,IF(F37="이체 및 세금계산서",F35+F35*10%,IF(F37="이체 및 세금계산서",F35+F35*10%,)))))-F38</f>
        <v>1045000</v>
      </c>
      <c r="G39" s="6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57</v>
      </c>
      <c r="G40" s="113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68</v>
      </c>
      <c r="B3" s="50"/>
      <c r="C3" s="50"/>
      <c r="E3" t="s">
        <v>61</v>
      </c>
      <c r="F3">
        <f>Sheet1!F35</f>
        <v>950000</v>
      </c>
    </row>
    <row r="4" spans="1:7">
      <c r="A4" t="s">
        <v>67</v>
      </c>
      <c r="B4" s="30" t="s">
        <v>65</v>
      </c>
      <c r="C4" s="32"/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1045000.0000000001</v>
      </c>
      <c r="D6" t="s">
        <v>64</v>
      </c>
    </row>
    <row r="8" spans="1:7">
      <c r="A8" s="50" t="s">
        <v>69</v>
      </c>
      <c r="B8" s="50"/>
      <c r="C8" s="50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950000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950000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950000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75</v>
      </c>
      <c r="B16" s="11"/>
    </row>
    <row r="17" spans="1:2">
      <c r="A17" t="s">
        <v>76</v>
      </c>
      <c r="B17" s="11"/>
    </row>
    <row r="18" spans="1:2">
      <c r="A18" t="s">
        <v>77</v>
      </c>
      <c r="B18" s="11"/>
    </row>
    <row r="19" spans="1:2">
      <c r="A19" t="s">
        <v>78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2023-04-28T08:13:03Z</cp:lastPrinted>
  <dcterms:created xsi:type="dcterms:W3CDTF">2019-03-28T03:58:09Z</dcterms:created>
  <dcterms:modified xsi:type="dcterms:W3CDTF">2023-04-28T10:30:40Z</dcterms:modified>
</cp:coreProperties>
</file>