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32A065D-4EDC-47E0-9D74-9CDC7B5B5D40}" xr6:coauthVersionLast="47" xr6:coauthVersionMax="47" xr10:uidLastSave="{00000000-0000-0000-0000-000000000000}"/>
  <bookViews>
    <workbookView xWindow="8625" yWindow="2055" windowWidth="14670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<sst xmlns="http://schemas.openxmlformats.org/spreadsheetml/2006/main" count="94" uniqueCount="80">
  <si>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</si>
  <si>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</si>
  <si>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</si>
  <si>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</si>
  <si>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</si>
  <si>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</si>
  <si>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</si>
  <si>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</si>
  <si>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</si>
  <si>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</si>
  <si>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</si>
  <si>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</si>
  <si>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</si>
  <si>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</si>
  <si>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</si>
  <si>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</si>
  <si>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</si>
  <si>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</si>
  <si>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</si>
  <si>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</si>
  <si>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</si>
  <si>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</si>
  <si>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</si>
  <si>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</si>
  <si>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</si>
  <si>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</si>
  <si>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</si>
  <si>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</si>
  <si>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</si>
  <si>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</si>
  <si>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</si>
  <si>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</si>
  <si>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</si>
  <si>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</si>
  <si>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</si>
  <si>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</si>
  <si>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</si>
  <si>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</si>
  <si>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</si>
  <si>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</si>
  <si>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</si>
  <si>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</si>
  <si>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</si>
  <si>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</si>
  <si>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</si>
  <si>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</si>
  <si>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</si>
  <si>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</si>
  <si>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</si>
  <si>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</si>
  <si>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</si>
  <si>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</si>
  <si>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</si>
  <si>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</si>
  <si>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</si>
  <si>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</si>
  <si>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</si>
  <si>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</si>
  <si>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</si>
  <si>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</si>
  <si>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</si>
  <si>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</si>
  <si>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</si>
  <si>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</si>
  <si>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</si>
  <si>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</si>
  <si>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</si>
  <si>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</si>
  <si>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</si>
  <si>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</si>
  <si>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</si>
  <si>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</si>
  <si>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</si>
  <si>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</si>
  <si>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</si>
  <si>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</si>
  <si>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데이븐 D0 풀 아크릴케이스 블랙</t>
    <phoneticPr fontId="1" type="noConversion"/>
  </si>
  <si>
    <t>점검 및 재조립 (청소포함)</t>
    <phoneticPr fontId="1" type="noConversion"/>
  </si>
  <si>
    <t>딥쿨 AG-620 2팬  쿨러</t>
    <phoneticPr fontId="1" type="noConversion"/>
  </si>
  <si>
    <t>전화문의 (업그레이드)전우주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</si>
</sst>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G20" sqref="G2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48</v>
      </c>
      <c r="B1" s="19" t="s">
        <v>79</v>
      </c>
      <c r="C1" s="113" t="s">
        <v>75</v>
      </c>
      <c r="D1" s="114"/>
      <c r="E1" s="47"/>
      <c r="F1" s="48"/>
      <c r="G1" s="48"/>
      <c r="H1" s="49"/>
    </row>
    <row r="2" spans="1:9" ht="22.5" customHeight="1">
      <c r="A2" s="15" t="s">
        <v>37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38</v>
      </c>
      <c r="B3" s="16">
        <f ca="1">TODAY()</f>
        <v>45001</v>
      </c>
      <c r="C3" s="15" t="s">
        <v>39</v>
      </c>
      <c r="D3" s="18"/>
      <c r="E3" s="50"/>
      <c r="F3" s="51"/>
      <c r="G3" s="51"/>
      <c r="H3" s="52"/>
    </row>
    <row r="4" spans="1:9" ht="22.5" customHeight="1">
      <c r="A4" s="14" t="s">
        <v>36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50</v>
      </c>
      <c r="B6" s="103"/>
      <c r="C6" s="61"/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12</v>
      </c>
      <c r="F7" s="6">
        <v>50000</v>
      </c>
      <c r="G7" s="3">
        <v>1</v>
      </c>
      <c r="H7" s="6">
        <f t="shared" ref="H7:H19" si="0">F7*G7</f>
        <v>50000</v>
      </c>
      <c r="I7" s="2"/>
    </row>
    <row r="8" spans="1:9" ht="25.5" customHeight="1">
      <c r="A8" s="104"/>
      <c r="B8" s="105"/>
      <c r="C8" s="63"/>
      <c r="D8" s="64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4"/>
      <c r="B9" s="105"/>
      <c r="C9" s="61"/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4"/>
      <c r="B10" s="105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/>
      <c r="D11" s="127"/>
      <c r="E11" s="3" t="s">
        <v>58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/>
      <c r="D12" s="62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104"/>
      <c r="B13" s="105"/>
      <c r="C13" s="92"/>
      <c r="D13" s="93"/>
      <c r="E13" s="3" t="s">
        <v>52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76</v>
      </c>
      <c r="D14" s="93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4"/>
      <c r="B15" s="105"/>
      <c r="C15" s="92" t="s">
        <v>77</v>
      </c>
      <c r="D15" s="93"/>
      <c r="E15" s="3"/>
      <c r="F15" s="6"/>
      <c r="G15" s="3"/>
      <c r="H15" s="6">
        <f t="shared" si="0"/>
        <v>0</v>
      </c>
      <c r="I15" s="2"/>
    </row>
    <row r="16" spans="1:9" ht="24" customHeight="1">
      <c r="A16" s="104"/>
      <c r="B16" s="105"/>
      <c r="C16" s="122"/>
      <c r="D16" s="123"/>
      <c r="E16" s="3"/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57</v>
      </c>
      <c r="D17" s="96"/>
      <c r="E17" s="4" t="s">
        <v>13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47</v>
      </c>
      <c r="D18" s="125"/>
      <c r="E18" s="4" t="s">
        <v>21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49</v>
      </c>
      <c r="F19" s="7">
        <v>5000</v>
      </c>
      <c r="G19" s="4">
        <v>-1</v>
      </c>
      <c r="H19" s="6">
        <f t="shared" si="0"/>
        <v>-5000</v>
      </c>
      <c r="I19" s="2"/>
    </row>
    <row r="20" spans="1:9" ht="12.75" customHeight="1">
      <c r="A20" s="106" t="s">
        <v>51</v>
      </c>
      <c r="B20" s="107"/>
      <c r="C20" s="119" t="s">
        <v>14</v>
      </c>
      <c r="D20" s="119"/>
      <c r="E20" s="97">
        <f>SUM(H6:H19)</f>
        <v>150000</v>
      </c>
      <c r="F20" s="97"/>
      <c r="G20" s="24">
        <v>1</v>
      </c>
      <c r="H20" s="58" t="s">
        <v>16</v>
      </c>
      <c r="I20" s="2"/>
    </row>
    <row r="21" spans="1:9" ht="12.75" customHeight="1">
      <c r="A21" s="108"/>
      <c r="B21" s="109"/>
      <c r="C21" s="119"/>
      <c r="D21" s="119"/>
      <c r="E21" s="97">
        <f>E20*G20</f>
        <v>150000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19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73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27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16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30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150000</v>
      </c>
      <c r="G35" s="67"/>
      <c r="H35" s="9" t="s">
        <v>16</v>
      </c>
      <c r="I35" s="2"/>
    </row>
    <row r="36" spans="1:9" ht="16.5" customHeight="1">
      <c r="A36" s="72" t="s">
        <v>29</v>
      </c>
      <c r="B36" s="73"/>
      <c r="C36" s="82" t="b">
        <f>IF(F37="카드+현금",Sheet3!C9,IF(F37="현금+카드",Sheet3!C6))</f>
        <v>0</v>
      </c>
      <c r="D36" s="83"/>
      <c r="E36" s="8" t="s">
        <v>17</v>
      </c>
      <c r="F36" s="65">
        <f>F35*1.1-F35</f>
        <v>15000</v>
      </c>
      <c r="G36" s="66"/>
      <c r="H36" s="10"/>
      <c r="I36" s="2"/>
    </row>
    <row r="37" spans="1:9" ht="17.25" customHeight="1">
      <c r="A37" s="72" t="s">
        <v>25</v>
      </c>
      <c r="B37" s="73"/>
      <c r="C37" s="41"/>
      <c r="D37" s="42"/>
      <c r="E37" s="8" t="s">
        <v>24</v>
      </c>
      <c r="F37" s="80" t="s">
        <v>74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26</v>
      </c>
      <c r="B38" s="38"/>
      <c r="C38" s="43">
        <f>SUM(C35:C36)-C37</f>
        <v>0</v>
      </c>
      <c r="D38" s="44"/>
      <c r="E38" s="21" t="s">
        <v>25</v>
      </c>
      <c r="F38" s="69">
        <v>500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18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164500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56</v>
      </c>
      <c r="G40" s="112"/>
      <c r="H40" s="27">
        <f>F39-(F36+F35)</f>
        <v>-500</v>
      </c>
      <c r="I40" s="2"/>
    </row>
    <row r="41" spans="1:9" ht="16.5" customHeight="1">
      <c r="B41" s="35"/>
      <c r="C41" s="2"/>
      <c r="D41" s="2"/>
      <c r="E41" s="36" t="s">
        <v>53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68</v>
      </c>
      <c r="B3" s="51"/>
      <c r="C3" s="51"/>
      <c r="E3" t="s">
        <v>61</v>
      </c>
      <c r="F3">
        <f>Sheet1!F35</f>
        <v>150000</v>
      </c>
    </row>
    <row r="4" spans="1:7">
      <c r="A4" t="s">
        <v>67</v>
      </c>
      <c r="B4" s="30" t="s">
        <v>65</v>
      </c>
      <c r="C4" s="32">
        <v>500000</v>
      </c>
      <c r="D4" t="s">
        <v>62</v>
      </c>
    </row>
    <row r="5" spans="1:7">
      <c r="B5" t="s">
        <v>17</v>
      </c>
      <c r="C5">
        <v>1.1000000000000001</v>
      </c>
      <c r="D5" t="s">
        <v>63</v>
      </c>
    </row>
    <row r="6" spans="1:7">
      <c r="B6" t="s">
        <v>60</v>
      </c>
      <c r="C6" s="33">
        <f>(F3-C4)*C5</f>
        <v>-385000.00000000006</v>
      </c>
      <c r="D6" t="s">
        <v>64</v>
      </c>
    </row>
    <row r="8" spans="1:7">
      <c r="A8" s="51" t="s">
        <v>69</v>
      </c>
      <c r="B8" s="51"/>
      <c r="C8" s="51"/>
    </row>
    <row r="9" spans="1:7">
      <c r="A9" t="s">
        <v>67</v>
      </c>
      <c r="B9" s="31" t="s">
        <v>66</v>
      </c>
      <c r="C9" s="34"/>
      <c r="D9" t="s">
        <v>62</v>
      </c>
      <c r="G9" s="33">
        <f>((F3*C10)-C9)/C10</f>
        <v>150000</v>
      </c>
    </row>
    <row r="10" spans="1:7">
      <c r="B10" t="s">
        <v>17</v>
      </c>
      <c r="C10">
        <v>1.1000000000000001</v>
      </c>
      <c r="D10" t="s">
        <v>63</v>
      </c>
    </row>
    <row r="11" spans="1:7">
      <c r="B11" t="s">
        <v>59</v>
      </c>
      <c r="C11" s="33">
        <f>ROUND(G9,-3)</f>
        <v>150000</v>
      </c>
      <c r="D11" t="s">
        <v>64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20</v>
      </c>
      <c r="C1" t="s">
        <v>31</v>
      </c>
      <c r="D1" s="12" t="s">
        <v>33</v>
      </c>
      <c r="E1" s="12" t="s">
        <v>33</v>
      </c>
    </row>
    <row r="2" spans="1:5">
      <c r="A2" t="s">
        <v>54</v>
      </c>
      <c r="B2" t="s">
        <v>16</v>
      </c>
      <c r="C2" s="20" t="s">
        <v>72</v>
      </c>
      <c r="D2" t="s">
        <v>32</v>
      </c>
    </row>
    <row r="3" spans="1:5">
      <c r="A3" t="s">
        <v>22</v>
      </c>
      <c r="B3" t="s">
        <v>28</v>
      </c>
      <c r="C3" s="20" t="s">
        <v>71</v>
      </c>
      <c r="D3" s="13" t="s">
        <v>34</v>
      </c>
    </row>
    <row r="4" spans="1:5">
      <c r="A4" t="s">
        <v>23</v>
      </c>
      <c r="B4" s="11">
        <f>Sheet1!F35-(Sheet1!C35)</f>
        <v>150000</v>
      </c>
    </row>
    <row r="5" spans="1:5">
      <c r="A5" t="s">
        <v>70</v>
      </c>
      <c r="B5" s="11"/>
    </row>
    <row r="6" spans="1:5">
      <c r="A6" t="s">
        <v>35</v>
      </c>
    </row>
    <row r="7" spans="1:5">
      <c r="A7" t="s">
        <v>55</v>
      </c>
    </row>
    <row r="8" spans="1:5">
      <c r="A8" t="s">
        <v>15</v>
      </c>
      <c r="B8" s="11">
        <v>60000</v>
      </c>
    </row>
    <row r="9" spans="1:5">
      <c r="A9" t="s">
        <v>42</v>
      </c>
      <c r="B9" s="11">
        <v>70000</v>
      </c>
    </row>
    <row r="10" spans="1:5">
      <c r="A10" t="s">
        <v>40</v>
      </c>
      <c r="B10" s="11">
        <v>80000</v>
      </c>
    </row>
    <row r="11" spans="1:5">
      <c r="A11" t="s">
        <v>41</v>
      </c>
      <c r="B11" s="11">
        <v>100000</v>
      </c>
    </row>
    <row r="12" spans="1:5">
      <c r="A12" t="s">
        <v>44</v>
      </c>
      <c r="B12" s="11">
        <v>151200</v>
      </c>
    </row>
    <row r="13" spans="1:5">
      <c r="A13" t="s">
        <v>43</v>
      </c>
      <c r="B13" s="11">
        <v>188000</v>
      </c>
    </row>
    <row r="14" spans="1:5">
      <c r="A14" t="s">
        <v>45</v>
      </c>
      <c r="B14" s="11">
        <v>194290</v>
      </c>
    </row>
    <row r="15" spans="1:5">
      <c r="A15" t="s">
        <v>46</v>
      </c>
      <c r="B15" s="11">
        <v>359000</v>
      </c>
    </row>
    <row r="16" spans="1:5">
      <c r="A16" t="s">
        <v>47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2023-03-16T09:56:17Z</dcterms:modified>
</cp:coreProperties>
</file>