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2" documentId="8_{303E6DCC-A51E-42D1-8CBB-F0AF2EC0B273}" xr6:coauthVersionLast="47" xr6:coauthVersionMax="47" xr10:uidLastSave="{EAF25253-6A3B-4488-B7AA-980B2B629A1F}"/>
  <bookViews>
    <workbookView xWindow="31650" yWindow="450" windowWidth="21600" windowHeight="1513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<sst xmlns="http://schemas.openxmlformats.org/spreadsheetml/2006/main" count="110" uniqueCount="95">
  <si>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</si>
  <si>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</si>
  <si>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</si>
  <si>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</si>
  <si>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</si>
  <si>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</si>
  <si>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</si>
  <si>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</si>
  <si>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</si>
  <si>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</si>
  <si>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</si>
  <si>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</si>
  <si>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</si>
  <si>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</si>
  <si>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</si>
  <si>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</si>
  <si>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</si>
  <si>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</si>
  <si>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</si>
  <si>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</si>
  <si>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</si>
  <si>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</si>
  <si>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</si>
  <si>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</si>
  <si>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</si>
  <si>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</si>
  <si>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</si>
  <si>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</si>
  <si>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</si>
  <si>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</si>
  <si>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</si>
  <si>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</si>
  <si>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</si>
  <si>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</si>
  <si>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</si>
  <si>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</si>
  <si>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</si>
  <si>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</si>
  <si>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</si>
  <si>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</si>
  <si>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</si>
  <si>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</si>
  <si>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</si>
  <si>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</si>
  <si>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</si>
  <si>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</si>
  <si>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</si>
  <si>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</si>
  <si>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</si>
  <si>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</si>
  <si>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</si>
  <si>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</si>
  <si>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</si>
  <si>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</si>
  <si>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</si>
  <si>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</si>
  <si>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</si>
  <si>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</si>
  <si>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</si>
  <si>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</si>
  <si>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</si>
  <si>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</si>
  <si>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</si>
  <si>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</si>
  <si>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</si>
  <si>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</si>
  <si>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</si>
  <si>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</si>
  <si>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</si>
  <si>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</si>
  <si>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</si>
  <si>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</si>
  <si>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</si>
  <si>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</si>
  <si>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</si>
  <si>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</si>
  <si>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</si>
  <si>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</si>
  <si>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</si>
  <si>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</si>
  <si>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</si>
  <si>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</si>
  <si>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황순교 고객님(자녀 롤 게임용)</t>
    <phoneticPr fontId="1" type="noConversion"/>
  </si>
  <si>
    <t>삼성전자 DDR4-3200 (8GB)</t>
    <phoneticPr fontId="1" type="noConversion"/>
  </si>
  <si>
    <t xml:space="preserve"> WD Blue SN570 M.2 NVMe (500GB) 860삼성대비 5배이상빠릅니다.</t>
    <phoneticPr fontId="1" type="noConversion"/>
  </si>
  <si>
    <t>/</t>
    <phoneticPr fontId="1" type="noConversion"/>
  </si>
  <si>
    <t>가지고 방문해주시는걸로</t>
    <phoneticPr fontId="1" type="noConversion"/>
  </si>
  <si>
    <t>2023년 2월 25일 토요일</t>
    <phoneticPr fontId="1" type="noConversion"/>
  </si>
  <si>
    <t>AMD 라이젠5-4세대 5600X 멀티팩(정품))</t>
    <phoneticPr fontId="1" type="noConversion"/>
  </si>
  <si>
    <t>A520M-A PRO</t>
    <phoneticPr fontId="1" type="noConversion"/>
  </si>
  <si>
    <t>마이크로닉스 쿨맥스 정격600w AS 5년</t>
    <phoneticPr fontId="1" type="noConversion"/>
  </si>
  <si>
    <t>DAVEN D0 MESH 아크릴 (블랙)</t>
    <phoneticPr fontId="1" type="noConversion"/>
  </si>
  <si>
    <t>3RSYS Socoool RC410 ARGB (BLACK)</t>
    <phoneticPr fontId="1" type="noConversion"/>
  </si>
  <si>
    <t>CPU쿨러</t>
    <phoneticPr fontId="1" type="noConversion"/>
  </si>
  <si>
    <t>토요일 오전방문 예정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</si>
</sst>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82</v>
      </c>
      <c r="C1" s="36" t="s">
        <v>75</v>
      </c>
      <c r="D1" s="37"/>
      <c r="E1" s="107"/>
      <c r="F1" s="108"/>
      <c r="G1" s="108"/>
      <c r="H1" s="109"/>
    </row>
    <row r="2" spans="1:9" ht="22.5" customHeight="1">
      <c r="A2" s="15" t="s">
        <v>38</v>
      </c>
      <c r="B2" s="29">
        <v>1076143358</v>
      </c>
      <c r="C2" s="38"/>
      <c r="D2" s="39"/>
      <c r="E2" s="110"/>
      <c r="F2" s="111"/>
      <c r="G2" s="111"/>
      <c r="H2" s="112"/>
    </row>
    <row r="3" spans="1:9" ht="22.5" customHeight="1">
      <c r="A3" s="15" t="s">
        <v>39</v>
      </c>
      <c r="B3" s="16">
        <f ca="1">TODAY()</f>
        <v>44980</v>
      </c>
      <c r="C3" s="15" t="s">
        <v>40</v>
      </c>
      <c r="D3" s="18" t="s">
        <v>87</v>
      </c>
      <c r="E3" s="110"/>
      <c r="F3" s="111"/>
      <c r="G3" s="111"/>
      <c r="H3" s="112"/>
    </row>
    <row r="4" spans="1:9" ht="22.5" customHeight="1">
      <c r="A4" s="14" t="s">
        <v>37</v>
      </c>
      <c r="B4" s="42" t="s">
        <v>94</v>
      </c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51</v>
      </c>
      <c r="B6" s="66"/>
      <c r="C6" s="119" t="s">
        <v>88</v>
      </c>
      <c r="D6" s="120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67"/>
      <c r="B7" s="68"/>
      <c r="C7" s="119" t="s">
        <v>92</v>
      </c>
      <c r="D7" s="120"/>
      <c r="E7" s="22" t="s">
        <v>93</v>
      </c>
      <c r="F7" s="6">
        <v>36000</v>
      </c>
      <c r="G7" s="3">
        <v>1</v>
      </c>
      <c r="H7" s="6">
        <f t="shared" ref="H7:H19" si="0">F7*G7</f>
        <v>36000</v>
      </c>
      <c r="I7" s="2"/>
    </row>
    <row r="8" spans="1:9" ht="25.5" customHeight="1">
      <c r="A8" s="67"/>
      <c r="B8" s="68"/>
      <c r="C8" s="121" t="s">
        <v>89</v>
      </c>
      <c r="D8" s="122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67"/>
      <c r="B9" s="68"/>
      <c r="C9" s="119" t="s">
        <v>83</v>
      </c>
      <c r="D9" s="120"/>
      <c r="E9" s="3" t="s">
        <v>8</v>
      </c>
      <c r="F9" s="6">
        <v>26000</v>
      </c>
      <c r="G9" s="3">
        <v>2</v>
      </c>
      <c r="H9" s="6">
        <f t="shared" si="0"/>
        <v>52000</v>
      </c>
      <c r="I9" s="2"/>
    </row>
    <row r="10" spans="1:9" ht="24" customHeight="1">
      <c r="A10" s="67"/>
      <c r="B10" s="68"/>
      <c r="C10" s="53" t="s">
        <v>86</v>
      </c>
      <c r="D10" s="54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7"/>
      <c r="B11" s="68"/>
      <c r="C11" s="55"/>
      <c r="D11" s="56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3" t="s">
        <v>84</v>
      </c>
      <c r="D12" s="57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67"/>
      <c r="B13" s="68"/>
      <c r="C13" s="47" t="s">
        <v>85</v>
      </c>
      <c r="D13" s="48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91</v>
      </c>
      <c r="D14" s="48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7"/>
      <c r="B15" s="68"/>
      <c r="C15" s="47" t="s">
        <v>90</v>
      </c>
      <c r="D15" s="48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67"/>
      <c r="B16" s="68"/>
      <c r="C16" s="49"/>
      <c r="D16" s="50"/>
      <c r="E16" s="3" t="s">
        <v>13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58</v>
      </c>
      <c r="D17" s="59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81</v>
      </c>
      <c r="D18" s="52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52</v>
      </c>
      <c r="B20" s="70"/>
      <c r="C20" s="44" t="s">
        <v>15</v>
      </c>
      <c r="D20" s="44"/>
      <c r="E20" s="60">
        <f>SUM(H6:H19)</f>
        <v>571000</v>
      </c>
      <c r="F20" s="60"/>
      <c r="G20" s="24">
        <v>1</v>
      </c>
      <c r="H20" s="118" t="s">
        <v>17</v>
      </c>
      <c r="I20" s="2"/>
    </row>
    <row r="21" spans="1:9" ht="12.75" customHeight="1">
      <c r="A21" s="71"/>
      <c r="B21" s="72"/>
      <c r="C21" s="44"/>
      <c r="D21" s="44"/>
      <c r="E21" s="60">
        <f>E20*G20</f>
        <v>571000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20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90" t="s">
        <v>76</v>
      </c>
      <c r="B25" s="91"/>
      <c r="C25" s="87"/>
      <c r="D25" s="48"/>
      <c r="E25" s="5"/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28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6" t="s">
        <v>17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31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5">
        <f>SUM(E21,E33)</f>
        <v>571000</v>
      </c>
      <c r="G35" s="125"/>
      <c r="H35" s="9" t="s">
        <v>17</v>
      </c>
      <c r="I35" s="2"/>
    </row>
    <row r="36" spans="1:9" ht="16.5" customHeight="1">
      <c r="A36" s="88" t="s">
        <v>30</v>
      </c>
      <c r="B36" s="89"/>
      <c r="C36" s="77" t="b">
        <f>IF(F37="카드+현금",Sheet3!C9,IF(F37="현금+카드",Sheet3!C6))</f>
        <v>0</v>
      </c>
      <c r="D36" s="78"/>
      <c r="E36" s="8" t="s">
        <v>18</v>
      </c>
      <c r="F36" s="123">
        <f>F35*1.1-F35</f>
        <v>57100</v>
      </c>
      <c r="G36" s="124"/>
      <c r="H36" s="10"/>
      <c r="I36" s="2"/>
    </row>
    <row r="37" spans="1:9" ht="17.25" customHeight="1">
      <c r="A37" s="88" t="s">
        <v>26</v>
      </c>
      <c r="B37" s="89"/>
      <c r="C37" s="101"/>
      <c r="D37" s="102"/>
      <c r="E37" s="8" t="s">
        <v>25</v>
      </c>
      <c r="F37" s="75" t="s">
        <v>60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27</v>
      </c>
      <c r="B38" s="97"/>
      <c r="C38" s="103">
        <f>SUM(C35:C36)-C37</f>
        <v>0</v>
      </c>
      <c r="D38" s="104"/>
      <c r="E38" s="21" t="s">
        <v>26</v>
      </c>
      <c r="F38" s="127"/>
      <c r="G38" s="128"/>
      <c r="H38" s="129"/>
      <c r="I38" s="2"/>
    </row>
    <row r="39" spans="1:9" ht="20.25" customHeight="1">
      <c r="A39" s="98"/>
      <c r="B39" s="99"/>
      <c r="C39" s="105"/>
      <c r="D39" s="106"/>
      <c r="E39" s="25" t="s">
        <v>19</v>
      </c>
      <c r="F39" s="126">
        <f>IF(F37="현금(이체X)",F35,IF(F37="웹결제",ROUND(Sheet2!B7,-4),IF(F37="이체 및 현금영수증",F35+F35*10%,IF(F37="이체 및 세금계산서",F35+F35*10%,IF(F37="이체 및 세금계산서",F35+F35*10%,)))))-F38</f>
        <v>628100</v>
      </c>
      <c r="G39" s="126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57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54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70</v>
      </c>
      <c r="B3" s="111"/>
      <c r="C3" s="111"/>
      <c r="E3" t="s">
        <v>63</v>
      </c>
      <c r="F3">
        <f>Sheet1!F35</f>
        <v>571000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18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628100</v>
      </c>
      <c r="D6" t="s">
        <v>66</v>
      </c>
    </row>
    <row r="8" spans="1:7">
      <c r="A8" s="111" t="s">
        <v>71</v>
      </c>
      <c r="B8" s="111"/>
      <c r="C8" s="11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571000</v>
      </c>
    </row>
    <row r="10" spans="1:7">
      <c r="B10" t="s">
        <v>18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571000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74</v>
      </c>
      <c r="D2" t="s">
        <v>33</v>
      </c>
    </row>
    <row r="3" spans="1:5">
      <c r="A3" t="s">
        <v>23</v>
      </c>
      <c r="B3" t="s">
        <v>29</v>
      </c>
      <c r="C3" s="20" t="s">
        <v>73</v>
      </c>
      <c r="D3" s="13" t="s">
        <v>35</v>
      </c>
    </row>
    <row r="4" spans="1:5">
      <c r="A4" t="s">
        <v>24</v>
      </c>
      <c r="B4" s="11">
        <f>Sheet1!F35-(Sheet1!C35)</f>
        <v>571000</v>
      </c>
    </row>
    <row r="5" spans="1:5">
      <c r="A5" t="s">
        <v>72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/>
    </row>
    <row r="13" spans="1:5">
      <c r="A13" t="s">
        <v>44</v>
      </c>
      <c r="B13" s="11"/>
    </row>
    <row r="14" spans="1:5">
      <c r="A14" t="s">
        <v>46</v>
      </c>
      <c r="B14" s="11"/>
    </row>
    <row r="15" spans="1:5">
      <c r="A15" t="s">
        <v>47</v>
      </c>
      <c r="B15" s="11"/>
    </row>
    <row r="16" spans="1:5">
      <c r="A16" t="s">
        <v>77</v>
      </c>
      <c r="B16" s="11"/>
    </row>
    <row r="17" spans="1:2">
      <c r="A17" t="s">
        <v>78</v>
      </c>
      <c r="B17" s="11"/>
    </row>
    <row r="18" spans="1:2">
      <c r="A18" t="s">
        <v>79</v>
      </c>
      <c r="B18" s="11"/>
    </row>
    <row r="19" spans="1:2">
      <c r="A19" t="s">
        <v>80</v>
      </c>
      <c r="B19" s="11"/>
    </row>
    <row r="20" spans="1:2">
      <c r="A20" t="s">
        <v>48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2023-02-23T01:57:33Z</cp:lastPrinted>
  <dcterms:created xsi:type="dcterms:W3CDTF">2019-03-28T03:58:09Z</dcterms:created>
  <dcterms:modified xsi:type="dcterms:W3CDTF">2023-02-23T01:58:20Z</dcterms:modified>
</cp:coreProperties>
</file>