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2A588AE3-DC3C-4810-9590-887050C52AB1}" xr6:coauthVersionLast="47" xr6:coauthVersionMax="47" xr10:uidLastSave="{AB2D61EA-7F73-4499-9DA9-9FA7DB6E6364}"/>
  <bookViews>
    <workbookView xWindow="5910" yWindow="150" windowWidth="21600" windowHeight="1479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<sst xmlns="http://schemas.openxmlformats.org/spreadsheetml/2006/main" count="106" uniqueCount="86">
  <si>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</si>
  <si>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</si>
  <si>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</si>
  <si>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</si>
  <si>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</si>
  <si>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</si>
  <si>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</si>
  <si>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</si>
  <si>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</si>
  <si>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</si>
  <si>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</si>
  <si>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</si>
  <si>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</si>
  <si>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</si>
  <si>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</si>
  <si>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</si>
  <si>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</si>
  <si>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</si>
  <si>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</si>
  <si>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</si>
  <si>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</si>
  <si>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</si>
  <si>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</si>
  <si>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</si>
  <si>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</si>
  <si>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</si>
  <si>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</si>
  <si>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</si>
  <si>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</si>
  <si>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</si>
  <si>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</si>
  <si>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</si>
  <si>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</si>
  <si>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</si>
  <si>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</si>
  <si>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</si>
  <si>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</si>
  <si>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</si>
  <si>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</si>
  <si>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</si>
  <si>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</si>
  <si>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</si>
  <si>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</si>
  <si>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</si>
  <si>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</si>
  <si>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</si>
  <si>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</si>
  <si>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</si>
  <si>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</si>
  <si>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</si>
  <si>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</si>
  <si>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</si>
  <si>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</si>
  <si>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</si>
  <si>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</si>
  <si>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</si>
  <si>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</si>
  <si>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</si>
  <si>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</si>
  <si>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</si>
  <si>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</si>
  <si>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</si>
  <si>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</si>
  <si>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</si>
  <si>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</si>
  <si>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</si>
  <si>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</si>
  <si>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</si>
  <si>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</si>
  <si>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</si>
  <si>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</si>
  <si>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</si>
  <si>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</si>
  <si>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</si>
  <si>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</si>
  <si>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</si>
  <si>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</si>
  <si>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</si>
  <si>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</si>
  <si>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조립대행 고객님</t>
    <phoneticPr fontId="1" type="noConversion"/>
  </si>
  <si>
    <t>다크플래쉬 DLX200 메쉬 화이트</t>
    <phoneticPr fontId="1" type="noConversion"/>
  </si>
  <si>
    <t>/</t>
    <phoneticPr fontId="1" type="noConversion"/>
  </si>
  <si>
    <t>조립(수냉S 및 셋팅비)</t>
  </si>
  <si>
    <t>메모리 튜닝 방열판 조립추가</t>
    <phoneticPr fontId="1" type="noConversion"/>
  </si>
  <si>
    <t>튜닝램방열판</t>
    <phoneticPr fontId="1" type="noConversion"/>
  </si>
  <si>
    <t xml:space="preserve"> LGA17XX CPU 키트 추가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</si>
</sst>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4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48</v>
      </c>
      <c r="B1" s="19" t="s">
        <v>79</v>
      </c>
      <c r="C1" s="36" t="s">
        <v>72</v>
      </c>
      <c r="D1" s="37"/>
      <c r="E1" s="107"/>
      <c r="F1" s="108"/>
      <c r="G1" s="108"/>
      <c r="H1" s="109"/>
    </row>
    <row r="2" spans="1:9" ht="22.5" customHeight="1">
      <c r="A2" s="15" t="s">
        <v>37</v>
      </c>
      <c r="B2" s="29">
        <v>1024056659</v>
      </c>
      <c r="C2" s="38"/>
      <c r="D2" s="39"/>
      <c r="E2" s="110"/>
      <c r="F2" s="111"/>
      <c r="G2" s="111"/>
      <c r="H2" s="112"/>
    </row>
    <row r="3" spans="1:9" ht="22.5" customHeight="1">
      <c r="A3" s="15" t="s">
        <v>38</v>
      </c>
      <c r="B3" s="16">
        <f ca="1">TODAY()</f>
        <v>44972</v>
      </c>
      <c r="C3" s="15" t="s">
        <v>39</v>
      </c>
      <c r="D3" s="18"/>
      <c r="E3" s="110"/>
      <c r="F3" s="111"/>
      <c r="G3" s="111"/>
      <c r="H3" s="112"/>
    </row>
    <row r="4" spans="1:9" ht="22.5" customHeight="1">
      <c r="A4" s="14" t="s">
        <v>36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49</v>
      </c>
      <c r="B6" s="66"/>
      <c r="C6" s="53" t="s">
        <v>81</v>
      </c>
      <c r="D6" s="54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7"/>
      <c r="B7" s="68"/>
      <c r="C7" s="53"/>
      <c r="D7" s="54"/>
      <c r="E7" s="22" t="s">
        <v>12</v>
      </c>
      <c r="F7" s="6"/>
      <c r="G7" s="3"/>
      <c r="H7" s="6">
        <f t="shared" ref="H7:H19" si="0">F7*G7</f>
        <v>0</v>
      </c>
      <c r="I7" s="2"/>
    </row>
    <row r="8" spans="1:9" ht="25.5" customHeight="1">
      <c r="A8" s="67"/>
      <c r="B8" s="68"/>
      <c r="C8" s="119" t="s">
        <v>81</v>
      </c>
      <c r="D8" s="120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7"/>
      <c r="B9" s="68"/>
      <c r="C9" s="53" t="s">
        <v>81</v>
      </c>
      <c r="D9" s="54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7"/>
      <c r="B10" s="68"/>
      <c r="C10" s="53" t="s">
        <v>81</v>
      </c>
      <c r="D10" s="54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7"/>
      <c r="B11" s="68"/>
      <c r="C11" s="55"/>
      <c r="D11" s="56"/>
      <c r="E11" s="3" t="s">
        <v>56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81</v>
      </c>
      <c r="D12" s="54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67"/>
      <c r="B13" s="68"/>
      <c r="C13" s="47" t="s">
        <v>81</v>
      </c>
      <c r="D13" s="48"/>
      <c r="E13" s="3" t="s">
        <v>51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80</v>
      </c>
      <c r="D14" s="48"/>
      <c r="E14" s="3" t="s">
        <v>11</v>
      </c>
      <c r="F14" s="6">
        <v>125000</v>
      </c>
      <c r="G14" s="3">
        <v>1</v>
      </c>
      <c r="H14" s="6">
        <f t="shared" si="0"/>
        <v>125000</v>
      </c>
      <c r="I14" s="2"/>
    </row>
    <row r="15" spans="1:9" ht="24" customHeight="1">
      <c r="A15" s="67"/>
      <c r="B15" s="68"/>
      <c r="C15" s="47" t="s">
        <v>85</v>
      </c>
      <c r="D15" s="48"/>
      <c r="E15" s="3"/>
      <c r="F15" s="6">
        <v>10000</v>
      </c>
      <c r="G15" s="3">
        <v>1</v>
      </c>
      <c r="H15" s="6">
        <f t="shared" si="0"/>
        <v>10000</v>
      </c>
      <c r="I15" s="2"/>
    </row>
    <row r="16" spans="1:9" ht="24" customHeight="1">
      <c r="A16" s="67"/>
      <c r="B16" s="68"/>
      <c r="C16" s="49" t="s">
        <v>83</v>
      </c>
      <c r="D16" s="50"/>
      <c r="E16" s="3" t="s">
        <v>84</v>
      </c>
      <c r="F16" s="6">
        <v>5000</v>
      </c>
      <c r="G16" s="3">
        <v>4</v>
      </c>
      <c r="H16" s="6">
        <f t="shared" si="0"/>
        <v>20000</v>
      </c>
      <c r="I16" s="2"/>
    </row>
    <row r="17" spans="1:9">
      <c r="A17" s="67"/>
      <c r="B17" s="68"/>
      <c r="C17" s="58" t="s">
        <v>82</v>
      </c>
      <c r="D17" s="59"/>
      <c r="E17" s="4" t="s">
        <v>13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67"/>
      <c r="B18" s="68"/>
      <c r="C18" s="51" t="s">
        <v>78</v>
      </c>
      <c r="D18" s="52"/>
      <c r="E18" s="4" t="s">
        <v>21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/>
      <c r="F19" s="7"/>
      <c r="G19" s="4"/>
      <c r="H19" s="6">
        <f t="shared" si="0"/>
        <v>0</v>
      </c>
      <c r="I19" s="2"/>
    </row>
    <row r="20" spans="1:9" ht="12.75" customHeight="1">
      <c r="A20" s="69" t="s">
        <v>50</v>
      </c>
      <c r="B20" s="70"/>
      <c r="C20" s="44" t="s">
        <v>14</v>
      </c>
      <c r="D20" s="44"/>
      <c r="E20" s="60">
        <f>SUM(H6:H19)</f>
        <v>255000</v>
      </c>
      <c r="F20" s="60"/>
      <c r="G20" s="24">
        <v>1</v>
      </c>
      <c r="H20" s="118" t="s">
        <v>16</v>
      </c>
      <c r="I20" s="2"/>
    </row>
    <row r="21" spans="1:9" ht="12.75" customHeight="1">
      <c r="A21" s="71"/>
      <c r="B21" s="72"/>
      <c r="C21" s="44"/>
      <c r="D21" s="44"/>
      <c r="E21" s="60">
        <f>E20*G20</f>
        <v>255000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19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90" t="s">
        <v>73</v>
      </c>
      <c r="B25" s="91"/>
      <c r="C25" s="87"/>
      <c r="D25" s="48"/>
      <c r="E25" s="5"/>
      <c r="F25" s="6"/>
      <c r="G25" s="3"/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27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0</v>
      </c>
      <c r="F33" s="62"/>
      <c r="G33" s="62"/>
      <c r="H33" s="116" t="s">
        <v>16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30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255000</v>
      </c>
      <c r="G35" s="123"/>
      <c r="H35" s="9" t="s">
        <v>16</v>
      </c>
      <c r="I35" s="2"/>
    </row>
    <row r="36" spans="1:9" ht="16.5" customHeight="1">
      <c r="A36" s="88" t="s">
        <v>29</v>
      </c>
      <c r="B36" s="89"/>
      <c r="C36" s="77" t="b">
        <f>IF(F37="카드+현금",Sheet3!C9,IF(F37="현금+카드",Sheet3!C6))</f>
        <v>0</v>
      </c>
      <c r="D36" s="78"/>
      <c r="E36" s="8" t="s">
        <v>17</v>
      </c>
      <c r="F36" s="121">
        <f>F35*1.1-F35</f>
        <v>25500</v>
      </c>
      <c r="G36" s="122"/>
      <c r="H36" s="10"/>
      <c r="I36" s="2"/>
    </row>
    <row r="37" spans="1:9" ht="17.25" customHeight="1">
      <c r="A37" s="88" t="s">
        <v>25</v>
      </c>
      <c r="B37" s="89"/>
      <c r="C37" s="101"/>
      <c r="D37" s="102"/>
      <c r="E37" s="8" t="s">
        <v>24</v>
      </c>
      <c r="F37" s="75" t="s">
        <v>57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26</v>
      </c>
      <c r="B38" s="97"/>
      <c r="C38" s="103">
        <f>SUM(C35:C36)-C37</f>
        <v>0</v>
      </c>
      <c r="D38" s="104"/>
      <c r="E38" s="21" t="s">
        <v>25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18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280500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55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52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67</v>
      </c>
      <c r="B3" s="111"/>
      <c r="C3" s="111"/>
      <c r="E3" t="s">
        <v>60</v>
      </c>
      <c r="F3">
        <f>Sheet1!F35</f>
        <v>255000</v>
      </c>
    </row>
    <row r="4" spans="1:7">
      <c r="A4" t="s">
        <v>66</v>
      </c>
      <c r="B4" s="30" t="s">
        <v>64</v>
      </c>
      <c r="C4" s="32"/>
      <c r="D4" t="s">
        <v>61</v>
      </c>
    </row>
    <row r="5" spans="1:7">
      <c r="B5" t="s">
        <v>17</v>
      </c>
      <c r="C5">
        <v>1.1000000000000001</v>
      </c>
      <c r="D5" t="s">
        <v>62</v>
      </c>
    </row>
    <row r="6" spans="1:7">
      <c r="B6" t="s">
        <v>59</v>
      </c>
      <c r="C6" s="33">
        <f>(F3-C4)*C5</f>
        <v>280500</v>
      </c>
      <c r="D6" t="s">
        <v>63</v>
      </c>
    </row>
    <row r="8" spans="1:7">
      <c r="A8" s="111" t="s">
        <v>68</v>
      </c>
      <c r="B8" s="111"/>
      <c r="C8" s="111"/>
    </row>
    <row r="9" spans="1:7">
      <c r="A9" t="s">
        <v>66</v>
      </c>
      <c r="B9" s="31" t="s">
        <v>65</v>
      </c>
      <c r="C9" s="34"/>
      <c r="D9" t="s">
        <v>61</v>
      </c>
      <c r="G9" s="33">
        <f>((F3*C10)-C9)/C10</f>
        <v>254999.99999999997</v>
      </c>
    </row>
    <row r="10" spans="1:7">
      <c r="B10" t="s">
        <v>17</v>
      </c>
      <c r="C10">
        <v>1.1000000000000001</v>
      </c>
      <c r="D10" t="s">
        <v>62</v>
      </c>
    </row>
    <row r="11" spans="1:7">
      <c r="B11" t="s">
        <v>58</v>
      </c>
      <c r="C11" s="33">
        <f>ROUND(G9,-3)</f>
        <v>255000</v>
      </c>
      <c r="D11" t="s">
        <v>63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20</v>
      </c>
      <c r="C1" t="s">
        <v>31</v>
      </c>
      <c r="D1" s="12" t="s">
        <v>33</v>
      </c>
      <c r="E1" s="12" t="s">
        <v>33</v>
      </c>
    </row>
    <row r="2" spans="1:5">
      <c r="A2" t="s">
        <v>53</v>
      </c>
      <c r="B2" t="s">
        <v>16</v>
      </c>
      <c r="C2" s="20" t="s">
        <v>71</v>
      </c>
      <c r="D2" t="s">
        <v>32</v>
      </c>
    </row>
    <row r="3" spans="1:5">
      <c r="A3" t="s">
        <v>22</v>
      </c>
      <c r="B3" t="s">
        <v>28</v>
      </c>
      <c r="C3" s="20" t="s">
        <v>70</v>
      </c>
      <c r="D3" s="13" t="s">
        <v>34</v>
      </c>
    </row>
    <row r="4" spans="1:5">
      <c r="A4" t="s">
        <v>23</v>
      </c>
      <c r="B4" s="11">
        <f>Sheet1!F35-(Sheet1!C35)</f>
        <v>255000</v>
      </c>
    </row>
    <row r="5" spans="1:5">
      <c r="A5" t="s">
        <v>69</v>
      </c>
      <c r="B5" s="11"/>
    </row>
    <row r="6" spans="1:5">
      <c r="A6" t="s">
        <v>35</v>
      </c>
    </row>
    <row r="7" spans="1:5">
      <c r="A7" t="s">
        <v>54</v>
      </c>
    </row>
    <row r="8" spans="1:5">
      <c r="A8" t="s">
        <v>15</v>
      </c>
      <c r="B8" s="11">
        <v>60000</v>
      </c>
    </row>
    <row r="9" spans="1:5">
      <c r="A9" t="s">
        <v>42</v>
      </c>
      <c r="B9" s="11">
        <v>70000</v>
      </c>
    </row>
    <row r="10" spans="1:5">
      <c r="A10" t="s">
        <v>40</v>
      </c>
      <c r="B10" s="11">
        <v>80000</v>
      </c>
    </row>
    <row r="11" spans="1:5">
      <c r="A11" t="s">
        <v>41</v>
      </c>
      <c r="B11" s="11">
        <v>100000</v>
      </c>
    </row>
    <row r="12" spans="1:5">
      <c r="A12" t="s">
        <v>44</v>
      </c>
      <c r="B12" s="11"/>
    </row>
    <row r="13" spans="1:5">
      <c r="A13" t="s">
        <v>43</v>
      </c>
      <c r="B13" s="11"/>
    </row>
    <row r="14" spans="1:5">
      <c r="A14" t="s">
        <v>45</v>
      </c>
      <c r="B14" s="11"/>
    </row>
    <row r="15" spans="1:5">
      <c r="A15" t="s">
        <v>46</v>
      </c>
      <c r="B15" s="11"/>
    </row>
    <row r="16" spans="1:5">
      <c r="A16" t="s">
        <v>74</v>
      </c>
      <c r="B16" s="11"/>
    </row>
    <row r="17" spans="1:2">
      <c r="A17" t="s">
        <v>75</v>
      </c>
      <c r="B17" s="11"/>
    </row>
    <row r="18" spans="1:2">
      <c r="A18" t="s">
        <v>76</v>
      </c>
      <c r="B18" s="11"/>
    </row>
    <row r="19" spans="1:2">
      <c r="A19" t="s">
        <v>77</v>
      </c>
      <c r="B19" s="11"/>
    </row>
    <row r="20" spans="1:2">
      <c r="A20" t="s">
        <v>47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2023-02-15T10:33:06Z</cp:lastPrinted>
  <dcterms:created xsi:type="dcterms:W3CDTF">2019-03-28T03:58:09Z</dcterms:created>
  <dcterms:modified xsi:type="dcterms:W3CDTF">2023-02-15T10:33:17Z</dcterms:modified>
</cp:coreProperties>
</file>