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7" documentId="8_{7837F55B-27DF-4591-9DE3-6651BC01DAA7}" xr6:coauthVersionLast="47" xr6:coauthVersionMax="47" xr10:uidLastSave="{CEC04569-4475-445E-92F4-4A4DC4FF9655}"/>
  <bookViews>
    <workbookView xWindow="14295" yWindow="0" windowWidth="14610" windowHeight="155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<sst xmlns="http://schemas.openxmlformats.org/spreadsheetml/2006/main" count="104" uniqueCount="87">
  <si>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</si>
  <si>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</si>
  <si>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</si>
  <si>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</si>
  <si>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</si>
  <si>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</si>
  <si>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</si>
  <si>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</si>
  <si>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</si>
  <si>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</si>
  <si>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</si>
  <si>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</si>
  <si>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</si>
  <si>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</si>
  <si>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</si>
  <si>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</si>
  <si>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</si>
  <si>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</si>
  <si>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</si>
  <si>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</si>
  <si>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</si>
  <si>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</si>
  <si>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</si>
  <si>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</si>
  <si>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</si>
  <si>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</si>
  <si>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</si>
  <si>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</si>
  <si>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</si>
  <si>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</si>
  <si>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</si>
  <si>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</si>
  <si>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</si>
  <si>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</si>
  <si>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</si>
  <si>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</si>
  <si>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</si>
  <si>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</si>
  <si>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</si>
  <si>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</si>
  <si>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</si>
  <si>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</si>
  <si>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</si>
  <si>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</si>
  <si>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</si>
  <si>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</si>
  <si>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</si>
  <si>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</si>
  <si>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</si>
  <si>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</si>
  <si>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</si>
  <si>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</si>
  <si>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</si>
  <si>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</si>
  <si>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</si>
  <si>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</si>
  <si>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</si>
  <si>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</si>
  <si>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</si>
  <si>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</si>
  <si>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</si>
  <si>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</si>
  <si>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</si>
  <si>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</si>
  <si>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</si>
  <si>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</si>
  <si>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</si>
  <si>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</si>
  <si>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</si>
  <si>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</si>
  <si>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</si>
  <si>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</si>
  <si>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</si>
  <si>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</si>
  <si>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</si>
  <si>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</si>
  <si>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</si>
  <si>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</si>
  <si>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삼성전자 DDR4-3200 (8GB)</t>
    <phoneticPr fontId="1" type="noConversion"/>
  </si>
  <si>
    <t>MSI A520M-A PRO</t>
    <phoneticPr fontId="1" type="noConversion"/>
  </si>
  <si>
    <t>이메이션 X931 M.2 NVMe (256GB) 일반대비 읽고쓴느속도 5배이상 빠릅니다.</t>
    <phoneticPr fontId="1" type="noConversion"/>
  </si>
  <si>
    <t>DAVEN 라피네 사무용 미니케이스</t>
    <phoneticPr fontId="1" type="noConversion"/>
  </si>
  <si>
    <t>마닉 SG-400 정격브랜드</t>
    <phoneticPr fontId="1" type="noConversion"/>
  </si>
  <si>
    <t>AMD 정품쿨러</t>
    <phoneticPr fontId="1" type="noConversion"/>
  </si>
  <si>
    <t>라데온 내장그래픽</t>
    <phoneticPr fontId="1" type="noConversion"/>
  </si>
  <si>
    <t>3세대 라이젠 5 PRO 4650G 르누아르</t>
    <phoneticPr fontId="1" type="noConversion"/>
  </si>
  <si>
    <t>롤 부분옵션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</si>
</sst>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0" sqref="G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76</v>
      </c>
      <c r="D1" s="39"/>
      <c r="E1" s="113"/>
      <c r="F1" s="114"/>
      <c r="G1" s="114"/>
      <c r="H1" s="115"/>
    </row>
    <row r="2" spans="1:9" ht="22.5" customHeight="1">
      <c r="A2" s="15" t="s">
        <v>39</v>
      </c>
      <c r="B2" s="29">
        <v>1020459514</v>
      </c>
      <c r="C2" s="40"/>
      <c r="D2" s="41"/>
      <c r="E2" s="116"/>
      <c r="F2" s="36"/>
      <c r="G2" s="36"/>
      <c r="H2" s="117"/>
    </row>
    <row r="3" spans="1:9" ht="22.5" customHeight="1">
      <c r="A3" s="15" t="s">
        <v>40</v>
      </c>
      <c r="B3" s="16">
        <f ca="1">TODAY()</f>
        <v>44966</v>
      </c>
      <c r="C3" s="15" t="s">
        <v>41</v>
      </c>
      <c r="D3" s="18"/>
      <c r="E3" s="116"/>
      <c r="F3" s="36"/>
      <c r="G3" s="36"/>
      <c r="H3" s="117"/>
    </row>
    <row r="4" spans="1:9" ht="22.5" customHeight="1">
      <c r="A4" s="14" t="s">
        <v>38</v>
      </c>
      <c r="B4" s="44"/>
      <c r="C4" s="44"/>
      <c r="D4" s="45"/>
      <c r="E4" s="118"/>
      <c r="F4" s="119"/>
      <c r="G4" s="119"/>
      <c r="H4" s="120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52</v>
      </c>
      <c r="B6" s="67"/>
      <c r="C6" s="55" t="s">
        <v>85</v>
      </c>
      <c r="D6" s="56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68"/>
      <c r="B7" s="69"/>
      <c r="C7" s="55" t="s">
        <v>83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8"/>
      <c r="B8" s="69"/>
      <c r="C8" s="124" t="s">
        <v>79</v>
      </c>
      <c r="D8" s="125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68"/>
      <c r="B9" s="69"/>
      <c r="C9" s="55" t="s">
        <v>78</v>
      </c>
      <c r="D9" s="56"/>
      <c r="E9" s="3" t="s">
        <v>8</v>
      </c>
      <c r="F9" s="6">
        <v>26000</v>
      </c>
      <c r="G9" s="3">
        <v>1</v>
      </c>
      <c r="H9" s="6">
        <f t="shared" si="0"/>
        <v>26000</v>
      </c>
      <c r="I9" s="2"/>
    </row>
    <row r="10" spans="1:9" ht="24" customHeight="1">
      <c r="A10" s="68"/>
      <c r="B10" s="69"/>
      <c r="C10" s="55" t="s">
        <v>84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8"/>
      <c r="B11" s="69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133" t="s">
        <v>80</v>
      </c>
      <c r="D12" s="134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68"/>
      <c r="B13" s="69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9" t="s">
        <v>81</v>
      </c>
      <c r="D14" s="50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8"/>
      <c r="B15" s="69"/>
      <c r="C15" s="49" t="s">
        <v>82</v>
      </c>
      <c r="D15" s="50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8"/>
      <c r="B16" s="69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59</v>
      </c>
      <c r="D17" s="6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7"/>
      <c r="D19" s="48"/>
      <c r="E19" s="4" t="s">
        <v>51</v>
      </c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70" t="s">
        <v>53</v>
      </c>
      <c r="B20" s="71"/>
      <c r="C20" s="46" t="s">
        <v>16</v>
      </c>
      <c r="D20" s="46"/>
      <c r="E20" s="61">
        <f>SUM(H6:H19)</f>
        <v>400000</v>
      </c>
      <c r="F20" s="61"/>
      <c r="G20" s="24">
        <v>1</v>
      </c>
      <c r="H20" s="123" t="s">
        <v>18</v>
      </c>
      <c r="I20" s="2"/>
    </row>
    <row r="21" spans="1:9" ht="12.75" customHeight="1">
      <c r="A21" s="72"/>
      <c r="B21" s="73"/>
      <c r="C21" s="46"/>
      <c r="D21" s="46"/>
      <c r="E21" s="61">
        <f>E20*G20</f>
        <v>400000</v>
      </c>
      <c r="F21" s="61"/>
      <c r="G21" s="61"/>
      <c r="H21" s="123"/>
      <c r="I21" s="2"/>
    </row>
    <row r="22" spans="1:9" ht="12.75" customHeight="1">
      <c r="A22" s="72"/>
      <c r="B22" s="73"/>
      <c r="C22" s="46"/>
      <c r="D22" s="46"/>
      <c r="E22" s="61"/>
      <c r="F22" s="61"/>
      <c r="G22" s="61"/>
      <c r="H22" s="123"/>
      <c r="I22" s="2"/>
    </row>
    <row r="23" spans="1:9" ht="17.25" customHeight="1">
      <c r="A23" s="72"/>
      <c r="B23" s="73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6" t="s">
        <v>77</v>
      </c>
      <c r="B25" s="97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8"/>
      <c r="B26" s="99"/>
      <c r="C26" s="90"/>
      <c r="D26" s="91"/>
      <c r="E26" s="5"/>
      <c r="F26" s="6"/>
      <c r="G26" s="3"/>
      <c r="H26" s="6">
        <f t="shared" ref="H26:H32" si="1">F26*G26</f>
        <v>0</v>
      </c>
      <c r="I26" s="2"/>
    </row>
    <row r="27" spans="1:9">
      <c r="A27" s="98"/>
      <c r="B27" s="99"/>
      <c r="C27" s="92"/>
      <c r="D27" s="93"/>
      <c r="E27" s="5"/>
      <c r="F27" s="6"/>
      <c r="G27" s="3"/>
      <c r="H27" s="6">
        <f t="shared" si="1"/>
        <v>0</v>
      </c>
      <c r="I27" s="2"/>
    </row>
    <row r="28" spans="1:9">
      <c r="A28" s="98"/>
      <c r="B28" s="99"/>
      <c r="C28" s="76"/>
      <c r="D28" s="60"/>
      <c r="E28" s="5"/>
      <c r="F28" s="6"/>
      <c r="G28" s="3"/>
      <c r="H28" s="6">
        <f>F28*G28</f>
        <v>0</v>
      </c>
      <c r="I28" s="2"/>
    </row>
    <row r="29" spans="1:9">
      <c r="A29" s="98"/>
      <c r="B29" s="99"/>
      <c r="C29" s="59"/>
      <c r="D29" s="60"/>
      <c r="E29" s="5"/>
      <c r="F29" s="6"/>
      <c r="G29" s="3"/>
      <c r="H29" s="6">
        <f>F29*G29</f>
        <v>0</v>
      </c>
      <c r="I29" s="2"/>
    </row>
    <row r="30" spans="1:9">
      <c r="A30" s="98"/>
      <c r="B30" s="99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8"/>
      <c r="B31" s="99"/>
      <c r="C31" s="59"/>
      <c r="D31" s="60"/>
      <c r="E31" s="5"/>
      <c r="F31" s="6"/>
      <c r="G31" s="3"/>
      <c r="H31" s="6">
        <f t="shared" si="1"/>
        <v>0</v>
      </c>
      <c r="I31" s="2"/>
    </row>
    <row r="32" spans="1:9">
      <c r="A32" s="100"/>
      <c r="B32" s="101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102" t="s">
        <v>29</v>
      </c>
      <c r="B33" s="103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2">
        <f>SUM(H24:H32)</f>
        <v>0</v>
      </c>
      <c r="F33" s="63"/>
      <c r="G33" s="63"/>
      <c r="H33" s="121" t="s">
        <v>18</v>
      </c>
      <c r="I33" s="2"/>
    </row>
    <row r="34" spans="1:9" ht="14.25" customHeight="1">
      <c r="A34" s="104"/>
      <c r="B34" s="105"/>
      <c r="C34" s="85"/>
      <c r="D34" s="86"/>
      <c r="E34" s="64"/>
      <c r="F34" s="65"/>
      <c r="G34" s="65"/>
      <c r="H34" s="122"/>
      <c r="I34" s="2"/>
    </row>
    <row r="35" spans="1:9" ht="16.5" customHeight="1">
      <c r="A35" s="94" t="s">
        <v>32</v>
      </c>
      <c r="B35" s="95"/>
      <c r="C35" s="81" t="b">
        <f>IF(F37="카드+현금",Sheet3!C11,IF(F37="현금+카드",Sheet3!C4))</f>
        <v>0</v>
      </c>
      <c r="D35" s="82"/>
      <c r="E35" s="8" t="s">
        <v>4</v>
      </c>
      <c r="F35" s="128">
        <f>SUM(E21,E33)</f>
        <v>400000</v>
      </c>
      <c r="G35" s="128"/>
      <c r="H35" s="9" t="s">
        <v>18</v>
      </c>
      <c r="I35" s="2"/>
    </row>
    <row r="36" spans="1:9" ht="16.5" customHeight="1">
      <c r="A36" s="94" t="s">
        <v>31</v>
      </c>
      <c r="B36" s="95"/>
      <c r="C36" s="79" t="b">
        <f>IF(F37="카드+현금",Sheet3!C9,IF(F37="현금+카드",Sheet3!C6))</f>
        <v>0</v>
      </c>
      <c r="D36" s="80"/>
      <c r="E36" s="8" t="s">
        <v>19</v>
      </c>
      <c r="F36" s="126">
        <f>F35*1.1-F35</f>
        <v>40000.000000000058</v>
      </c>
      <c r="G36" s="127"/>
      <c r="H36" s="10"/>
      <c r="I36" s="2"/>
    </row>
    <row r="37" spans="1:9" ht="17.25" customHeight="1">
      <c r="A37" s="94" t="s">
        <v>27</v>
      </c>
      <c r="B37" s="95"/>
      <c r="C37" s="107"/>
      <c r="D37" s="108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2" t="s">
        <v>28</v>
      </c>
      <c r="B38" s="103"/>
      <c r="C38" s="109">
        <f>SUM(C35:C36)-C37</f>
        <v>0</v>
      </c>
      <c r="D38" s="110"/>
      <c r="E38" s="21" t="s">
        <v>27</v>
      </c>
      <c r="F38" s="130"/>
      <c r="G38" s="131"/>
      <c r="H38" s="132"/>
      <c r="I38" s="2"/>
    </row>
    <row r="39" spans="1:9" ht="20.25" customHeight="1">
      <c r="A39" s="104"/>
      <c r="B39" s="105"/>
      <c r="C39" s="111"/>
      <c r="D39" s="112"/>
      <c r="E39" s="25" t="s">
        <v>20</v>
      </c>
      <c r="F39" s="129">
        <f>IF(F37="현금(이체X)",F35,IF(F37="웹결제",ROUND(Sheet2!B7,-4),IF(F37="이체 및 현금영수증",F35+F35*10%,IF(F37="이체 및 세금계산서",F35+F35*10%,IF(F37="이체 및 세금계산서",F35+F35*10%,)))))-F38</f>
        <v>440000</v>
      </c>
      <c r="G39" s="129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6" t="s">
        <v>55</v>
      </c>
      <c r="F41" s="106"/>
      <c r="G41" s="106"/>
      <c r="H41" s="106"/>
      <c r="I41" s="2"/>
    </row>
    <row r="42" spans="1:9">
      <c r="A42" s="36"/>
      <c r="B42" s="36"/>
      <c r="C42" s="2"/>
      <c r="D42" s="2"/>
      <c r="E42" s="106"/>
      <c r="F42" s="106"/>
      <c r="G42" s="106"/>
      <c r="H42" s="106"/>
      <c r="I42" s="2"/>
    </row>
    <row r="43" spans="1:9"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400000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-110000.00000000001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400000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2023-01-25T06:46:59Z</cp:lastPrinted>
  <dcterms:created xsi:type="dcterms:W3CDTF">2019-03-28T03:58:09Z</dcterms:created>
  <dcterms:modified xsi:type="dcterms:W3CDTF">2023-02-09T05:57:52Z</dcterms:modified>
</cp:coreProperties>
</file>