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3" documentId="8_{35B4846B-AC45-40B3-A42B-C6677E74A1AA}" xr6:coauthVersionLast="47" xr6:coauthVersionMax="47" xr10:uidLastSave="{AB65B7BE-D7DA-4D96-9B5A-32DA801F1921}"/>
  <bookViews>
    <workbookView xWindow="14295" yWindow="0" windowWidth="14610" windowHeight="1558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<sst xmlns="http://schemas.openxmlformats.org/spreadsheetml/2006/main" count="115" uniqueCount="98">
  <si>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</si>
  <si>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</si>
  <si>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</si>
  <si>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</si>
  <si>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</si>
  <si>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</si>
  <si>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</si>
  <si>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</si>
  <si>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</si>
  <si>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</si>
  <si>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</si>
  <si>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</si>
  <si>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</si>
  <si>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</si>
  <si>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</si>
  <si>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</si>
  <si>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</si>
  <si>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</si>
  <si>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</si>
  <si>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</si>
  <si>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</si>
  <si>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</si>
  <si>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</si>
  <si>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</si>
  <si>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</si>
  <si>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</si>
  <si>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</si>
  <si>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</si>
  <si>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</si>
  <si>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</si>
  <si>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</si>
  <si>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</si>
  <si>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</si>
  <si>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</si>
  <si>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</si>
  <si>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</si>
  <si>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</si>
  <si>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</si>
  <si>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</si>
  <si>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</si>
  <si>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</si>
  <si>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</si>
  <si>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</si>
  <si>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</si>
  <si>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</si>
  <si>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</si>
  <si>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</si>
  <si>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</si>
  <si>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</si>
  <si>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</si>
  <si>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</si>
  <si>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</si>
  <si>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</si>
  <si>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</si>
  <si>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</si>
  <si>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</si>
  <si>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</si>
  <si>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</si>
  <si>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</si>
  <si>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</si>
  <si>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</si>
  <si>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</si>
  <si>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</si>
  <si>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</si>
  <si>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</si>
  <si>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</si>
  <si>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</si>
  <si>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</si>
  <si>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</si>
  <si>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</si>
  <si>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</si>
  <si>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</si>
  <si>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</si>
  <si>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</si>
  <si>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</si>
  <si>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</si>
  <si>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</t>
    <phoneticPr fontId="1" type="noConversion"/>
  </si>
  <si>
    <t>A320보드-&gt;업글 MSI A520M-A PRO</t>
    <phoneticPr fontId="1" type="noConversion"/>
  </si>
  <si>
    <t>삼성전자 DDR4-3200 (16GB)</t>
    <phoneticPr fontId="1" type="noConversion"/>
  </si>
  <si>
    <t>Western Digital WD BLACK SN770 M.2 NVMe (500GB)</t>
    <phoneticPr fontId="1" type="noConversion"/>
  </si>
  <si>
    <t>마이크로닉스 Master M60 메쉬 (블랙)</t>
    <phoneticPr fontId="1" type="noConversion"/>
  </si>
  <si>
    <t>PCCOOLER PALADIN 400 (BLACK)</t>
    <phoneticPr fontId="1" type="noConversion"/>
  </si>
  <si>
    <t>K640 레인보우 LED 블랙 적축</t>
    <phoneticPr fontId="1" type="noConversion"/>
  </si>
  <si>
    <t>키보드</t>
    <phoneticPr fontId="1" type="noConversion"/>
  </si>
  <si>
    <t>로지텍 G102 국내정식벌크 (짝퉁아닙니다)</t>
    <phoneticPr fontId="1" type="noConversion"/>
  </si>
  <si>
    <t>마우스</t>
    <phoneticPr fontId="1" type="noConversion"/>
  </si>
  <si>
    <t>N550 ENC 가상 7.1 RGB 진동</t>
    <phoneticPr fontId="1" type="noConversion"/>
  </si>
  <si>
    <t>헤드셋</t>
    <phoneticPr fontId="1" type="noConversion"/>
  </si>
  <si>
    <t>채널 김광영님(서든및 사무용)</t>
    <phoneticPr fontId="1" type="noConversion"/>
  </si>
  <si>
    <t>010 6290 1776</t>
    <phoneticPr fontId="1" type="noConversion"/>
  </si>
  <si>
    <t>2023년 2월 11일 1시이후방문</t>
    <phoneticPr fontId="1" type="noConversion"/>
  </si>
  <si>
    <t>ㄴ부품준비후 고객님 확인후 조립</t>
    <phoneticPr fontId="1" type="noConversion"/>
  </si>
  <si>
    <t>계약금</t>
    <phoneticPr fontId="1" type="noConversion"/>
  </si>
  <si>
    <t>게이밍 장패드 두꺼운걸로 챙겨주세요</t>
    <phoneticPr fontId="1" type="noConversion"/>
  </si>
  <si>
    <t>장패드</t>
    <phoneticPr fontId="1" type="noConversion"/>
  </si>
  <si>
    <t>AMD 라이젠5-4세대 5600X (버미어) (멀티팩)</t>
    <phoneticPr fontId="1" type="noConversion"/>
  </si>
  <si>
    <t>MSI 지포스 RTX 3060 벤투스 2X OC D6 12GB</t>
    <phoneticPr fontId="1" type="noConversion"/>
  </si>
  <si>
    <t>마닉 VISION II 600W(그래픽카드 550w)이상 필요로합니다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</si>
</sst>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color rgb="FFFF0000"/>
      <name val="HY헤드라인M"/>
      <family val="1"/>
      <charset val="129"/>
    </font>
    <font>
      <sz val="9"/>
      <color theme="1"/>
      <name val="HY헤드라인M"/>
      <family val="1"/>
      <charset val="129"/>
    </font>
    <font>
      <sz val="10"/>
      <color rgb="FFFF0000"/>
      <name val="HY견고딕"/>
      <family val="1"/>
      <charset val="129"/>
    </font>
    <font>
      <sz val="9"/>
      <color theme="1"/>
      <name val="맑은 고딕"/>
      <family val="3"/>
      <charset val="129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1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0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4" fillId="4" borderId="14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7" borderId="14" xfId="0" applyFont="1" applyFill="1" applyBorder="1" applyAlignment="1">
      <alignment horizontal="center" vertical="center" wrapText="1"/>
    </xf>
    <xf numFmtId="0" fontId="13" fillId="7" borderId="3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view="pageLayout" topLeftCell="B1" zoomScaleNormal="100" zoomScaleSheetLayoutView="100" workbookViewId="0">
      <selection activeCell="H14" sqref="H1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88</v>
      </c>
      <c r="C1" s="120" t="s">
        <v>75</v>
      </c>
      <c r="D1" s="121"/>
      <c r="E1" s="47"/>
      <c r="F1" s="48"/>
      <c r="G1" s="48"/>
      <c r="H1" s="49"/>
    </row>
    <row r="2" spans="1:9" ht="22.5" customHeight="1">
      <c r="A2" s="15" t="s">
        <v>39</v>
      </c>
      <c r="B2" s="29" t="s">
        <v>89</v>
      </c>
      <c r="C2" s="122"/>
      <c r="D2" s="123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44967</v>
      </c>
      <c r="C3" s="15" t="s">
        <v>41</v>
      </c>
      <c r="D3" s="18" t="s">
        <v>90</v>
      </c>
      <c r="E3" s="50"/>
      <c r="F3" s="51"/>
      <c r="G3" s="51"/>
      <c r="H3" s="52"/>
    </row>
    <row r="4" spans="1:9" ht="22.5" customHeight="1">
      <c r="A4" s="14" t="s">
        <v>38</v>
      </c>
      <c r="B4" s="124" t="s">
        <v>91</v>
      </c>
      <c r="C4" s="124"/>
      <c r="D4" s="125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8" t="s">
        <v>51</v>
      </c>
      <c r="B6" s="109"/>
      <c r="C6" s="61" t="s">
        <v>95</v>
      </c>
      <c r="D6" s="62"/>
      <c r="E6" s="3" t="s">
        <v>6</v>
      </c>
      <c r="F6" s="6">
        <v>199000</v>
      </c>
      <c r="G6" s="3">
        <v>1</v>
      </c>
      <c r="H6" s="6">
        <f>F6*G6</f>
        <v>199000</v>
      </c>
      <c r="I6" s="2"/>
    </row>
    <row r="7" spans="1:9" ht="24" customHeight="1">
      <c r="A7" s="110"/>
      <c r="B7" s="111"/>
      <c r="C7" s="61" t="s">
        <v>81</v>
      </c>
      <c r="D7" s="62"/>
      <c r="E7" s="22" t="s">
        <v>13</v>
      </c>
      <c r="F7" s="6">
        <v>32000</v>
      </c>
      <c r="G7" s="3">
        <v>1</v>
      </c>
      <c r="H7" s="6">
        <f t="shared" ref="H7:H19" si="0">F7*G7</f>
        <v>32000</v>
      </c>
      <c r="I7" s="2"/>
    </row>
    <row r="8" spans="1:9" ht="25.5" customHeight="1">
      <c r="A8" s="110"/>
      <c r="B8" s="111"/>
      <c r="C8" s="63" t="s">
        <v>77</v>
      </c>
      <c r="D8" s="64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37.5" customHeight="1">
      <c r="A9" s="110"/>
      <c r="B9" s="111"/>
      <c r="C9" s="65" t="s">
        <v>78</v>
      </c>
      <c r="D9" s="66"/>
      <c r="E9" s="3" t="s">
        <v>8</v>
      </c>
      <c r="F9" s="6">
        <v>50000</v>
      </c>
      <c r="G9" s="3">
        <v>2</v>
      </c>
      <c r="H9" s="6">
        <f t="shared" si="0"/>
        <v>100000</v>
      </c>
      <c r="I9" s="2"/>
    </row>
    <row r="10" spans="1:9" ht="24" customHeight="1">
      <c r="A10" s="110"/>
      <c r="B10" s="111"/>
      <c r="C10" s="61" t="s">
        <v>96</v>
      </c>
      <c r="D10" s="62"/>
      <c r="E10" s="3" t="s">
        <v>9</v>
      </c>
      <c r="F10" s="6">
        <v>462000</v>
      </c>
      <c r="G10" s="3">
        <v>1</v>
      </c>
      <c r="H10" s="6">
        <f t="shared" si="0"/>
        <v>462000</v>
      </c>
      <c r="I10" s="2"/>
    </row>
    <row r="11" spans="1:9" ht="24" customHeight="1">
      <c r="A11" s="110"/>
      <c r="B11" s="111"/>
      <c r="C11" s="133"/>
      <c r="D11" s="134"/>
      <c r="E11" s="3" t="s">
        <v>59</v>
      </c>
      <c r="F11" s="6"/>
      <c r="G11" s="3"/>
      <c r="H11" s="6">
        <f t="shared" si="0"/>
        <v>0</v>
      </c>
      <c r="I11" s="2"/>
    </row>
    <row r="12" spans="1:9" ht="24" customHeight="1">
      <c r="A12" s="110"/>
      <c r="B12" s="111"/>
      <c r="C12" s="135" t="s">
        <v>79</v>
      </c>
      <c r="D12" s="136"/>
      <c r="E12" s="3" t="s">
        <v>10</v>
      </c>
      <c r="F12" s="6">
        <v>61000</v>
      </c>
      <c r="G12" s="3">
        <v>1</v>
      </c>
      <c r="H12" s="6">
        <f t="shared" si="0"/>
        <v>61000</v>
      </c>
      <c r="I12" s="2"/>
    </row>
    <row r="13" spans="1:9" ht="24" customHeight="1">
      <c r="A13" s="110"/>
      <c r="B13" s="111"/>
      <c r="C13" s="94"/>
      <c r="D13" s="95"/>
      <c r="E13" s="3" t="s">
        <v>53</v>
      </c>
      <c r="F13" s="6"/>
      <c r="G13" s="3"/>
      <c r="H13" s="6">
        <f t="shared" si="0"/>
        <v>0</v>
      </c>
      <c r="I13" s="2"/>
    </row>
    <row r="14" spans="1:9" ht="29.25" customHeight="1">
      <c r="A14" s="110"/>
      <c r="B14" s="111"/>
      <c r="C14" s="94" t="s">
        <v>80</v>
      </c>
      <c r="D14" s="95"/>
      <c r="E14" s="3" t="s">
        <v>11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110"/>
      <c r="B15" s="111"/>
      <c r="C15" s="137" t="s">
        <v>97</v>
      </c>
      <c r="D15" s="138"/>
      <c r="E15" s="3" t="s">
        <v>12</v>
      </c>
      <c r="F15" s="6">
        <v>48000</v>
      </c>
      <c r="G15" s="3">
        <v>1</v>
      </c>
      <c r="H15" s="6">
        <f t="shared" si="0"/>
        <v>48000</v>
      </c>
      <c r="I15" s="2"/>
    </row>
    <row r="16" spans="1:9" ht="24" customHeight="1">
      <c r="A16" s="110"/>
      <c r="B16" s="111"/>
      <c r="C16" s="129" t="s">
        <v>59</v>
      </c>
      <c r="D16" s="130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10"/>
      <c r="B17" s="111"/>
      <c r="C17" s="99" t="s">
        <v>58</v>
      </c>
      <c r="D17" s="100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10"/>
      <c r="B18" s="111"/>
      <c r="C18" s="131" t="s">
        <v>49</v>
      </c>
      <c r="D18" s="132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10"/>
      <c r="B19" s="111"/>
      <c r="C19" s="127"/>
      <c r="D19" s="128"/>
      <c r="E19" s="4" t="s">
        <v>92</v>
      </c>
      <c r="F19" s="7">
        <v>100000</v>
      </c>
      <c r="G19" s="4">
        <v>-1</v>
      </c>
      <c r="H19" s="6">
        <f t="shared" si="0"/>
        <v>-100000</v>
      </c>
      <c r="I19" s="2"/>
    </row>
    <row r="20" spans="1:9" ht="12.75" customHeight="1">
      <c r="A20" s="112" t="s">
        <v>52</v>
      </c>
      <c r="B20" s="113"/>
      <c r="C20" s="126" t="s">
        <v>16</v>
      </c>
      <c r="D20" s="126"/>
      <c r="E20" s="103">
        <f>SUM(H6:H19)</f>
        <v>992000</v>
      </c>
      <c r="F20" s="103"/>
      <c r="G20" s="24">
        <v>1</v>
      </c>
      <c r="H20" s="58" t="s">
        <v>18</v>
      </c>
      <c r="I20" s="2"/>
    </row>
    <row r="21" spans="1:9" ht="12.75" customHeight="1">
      <c r="A21" s="114"/>
      <c r="B21" s="115"/>
      <c r="C21" s="126"/>
      <c r="D21" s="126"/>
      <c r="E21" s="103">
        <f>E20*G20</f>
        <v>992000</v>
      </c>
      <c r="F21" s="103"/>
      <c r="G21" s="103"/>
      <c r="H21" s="58"/>
      <c r="I21" s="2"/>
    </row>
    <row r="22" spans="1:9" ht="12.75" customHeight="1">
      <c r="A22" s="114"/>
      <c r="B22" s="115"/>
      <c r="C22" s="126"/>
      <c r="D22" s="126"/>
      <c r="E22" s="103"/>
      <c r="F22" s="103"/>
      <c r="G22" s="103"/>
      <c r="H22" s="58"/>
      <c r="I22" s="2"/>
    </row>
    <row r="23" spans="1:9" ht="17.25" customHeight="1">
      <c r="A23" s="114"/>
      <c r="B23" s="115"/>
      <c r="C23" s="92" t="s">
        <v>21</v>
      </c>
      <c r="D23" s="93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6"/>
      <c r="B24" s="117"/>
      <c r="C24" s="94" t="s">
        <v>82</v>
      </c>
      <c r="D24" s="95"/>
      <c r="E24" s="5" t="s">
        <v>83</v>
      </c>
      <c r="F24" s="6">
        <v>39000</v>
      </c>
      <c r="G24" s="3">
        <v>1</v>
      </c>
      <c r="H24" s="6">
        <f>F24*G24</f>
        <v>39000</v>
      </c>
      <c r="I24" s="2"/>
    </row>
    <row r="25" spans="1:9" ht="25.15" customHeight="1">
      <c r="A25" s="76" t="s">
        <v>76</v>
      </c>
      <c r="B25" s="77"/>
      <c r="C25" s="96" t="s">
        <v>84</v>
      </c>
      <c r="D25" s="95"/>
      <c r="E25" s="5" t="s">
        <v>85</v>
      </c>
      <c r="F25" s="6">
        <v>25000</v>
      </c>
      <c r="G25" s="3">
        <v>1</v>
      </c>
      <c r="H25" s="6">
        <f>F25*G25</f>
        <v>25000</v>
      </c>
      <c r="I25" s="2"/>
    </row>
    <row r="26" spans="1:9">
      <c r="A26" s="78"/>
      <c r="B26" s="79"/>
      <c r="C26" s="97" t="s">
        <v>86</v>
      </c>
      <c r="D26" s="98"/>
      <c r="E26" s="5" t="s">
        <v>87</v>
      </c>
      <c r="F26" s="6">
        <v>33000</v>
      </c>
      <c r="G26" s="3">
        <v>1</v>
      </c>
      <c r="H26" s="6">
        <f t="shared" ref="H26:H32" si="1">F26*G26</f>
        <v>33000</v>
      </c>
      <c r="I26" s="2"/>
    </row>
    <row r="27" spans="1:9">
      <c r="A27" s="78"/>
      <c r="B27" s="79"/>
      <c r="C27" s="101" t="s">
        <v>93</v>
      </c>
      <c r="D27" s="102"/>
      <c r="E27" s="5" t="s">
        <v>94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8"/>
      <c r="B28" s="79"/>
      <c r="C28" s="118"/>
      <c r="D28" s="100"/>
      <c r="E28" s="5"/>
      <c r="F28" s="6"/>
      <c r="G28" s="3"/>
      <c r="H28" s="6">
        <f>F28*G28</f>
        <v>0</v>
      </c>
      <c r="I28" s="2"/>
    </row>
    <row r="29" spans="1:9">
      <c r="A29" s="78"/>
      <c r="B29" s="79"/>
      <c r="C29" s="99"/>
      <c r="D29" s="100"/>
      <c r="E29" s="5"/>
      <c r="F29" s="6"/>
      <c r="G29" s="3"/>
      <c r="H29" s="6">
        <f>F29*G29</f>
        <v>0</v>
      </c>
      <c r="I29" s="2"/>
    </row>
    <row r="30" spans="1:9">
      <c r="A30" s="78"/>
      <c r="B30" s="79"/>
      <c r="C30" s="99"/>
      <c r="D30" s="100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99"/>
      <c r="D31" s="100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99"/>
      <c r="D32" s="100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8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9"/>
      <c r="E33" s="104">
        <f>SUM(H24:H32)</f>
        <v>97000</v>
      </c>
      <c r="F33" s="105"/>
      <c r="G33" s="105"/>
      <c r="H33" s="56" t="s">
        <v>18</v>
      </c>
      <c r="I33" s="2"/>
    </row>
    <row r="34" spans="1:9" ht="14.25" customHeight="1">
      <c r="A34" s="39"/>
      <c r="B34" s="40"/>
      <c r="C34" s="90"/>
      <c r="D34" s="91"/>
      <c r="E34" s="106"/>
      <c r="F34" s="107"/>
      <c r="G34" s="107"/>
      <c r="H34" s="57"/>
      <c r="I34" s="2"/>
    </row>
    <row r="35" spans="1:9" ht="16.5" customHeight="1">
      <c r="A35" s="74" t="s">
        <v>32</v>
      </c>
      <c r="B35" s="75"/>
      <c r="C35" s="86" t="b">
        <f>IF(F37="카드+현금",Sheet3!C11,IF(F37="현금+카드",Sheet3!C4))</f>
        <v>0</v>
      </c>
      <c r="D35" s="87"/>
      <c r="E35" s="8" t="s">
        <v>4</v>
      </c>
      <c r="F35" s="69">
        <f>SUM(E21,E33)</f>
        <v>1089000</v>
      </c>
      <c r="G35" s="69"/>
      <c r="H35" s="9" t="s">
        <v>18</v>
      </c>
      <c r="I35" s="2"/>
    </row>
    <row r="36" spans="1:9" ht="16.5" customHeight="1">
      <c r="A36" s="74" t="s">
        <v>31</v>
      </c>
      <c r="B36" s="75"/>
      <c r="C36" s="84" t="b">
        <f>IF(F37="카드+현금",Sheet3!C9,IF(F37="현금+카드",Sheet3!C6))</f>
        <v>0</v>
      </c>
      <c r="D36" s="85"/>
      <c r="E36" s="8" t="s">
        <v>19</v>
      </c>
      <c r="F36" s="67">
        <f>F35*1.1-F35</f>
        <v>108900</v>
      </c>
      <c r="G36" s="68"/>
      <c r="H36" s="10"/>
      <c r="I36" s="2"/>
    </row>
    <row r="37" spans="1:9" ht="17.25" customHeight="1">
      <c r="A37" s="74" t="s">
        <v>27</v>
      </c>
      <c r="B37" s="75"/>
      <c r="C37" s="41"/>
      <c r="D37" s="42"/>
      <c r="E37" s="8" t="s">
        <v>26</v>
      </c>
      <c r="F37" s="82" t="s">
        <v>74</v>
      </c>
      <c r="G37" s="83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71"/>
      <c r="G38" s="72"/>
      <c r="H38" s="73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70">
        <f>IF(F37="현금(이체X)",F35,IF(F37="웹결제",ROUND(Sheet2!B7,-4),IF(F37="이체 및 현금영수증",F35+F35*10%,IF(F37="이체 및 세금계산서",F35+F35*10%,IF(F37="이체 및 세금계산서",F35+F35*10%,)))))-F38</f>
        <v>1197900</v>
      </c>
      <c r="G39" s="70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9" t="s">
        <v>57</v>
      </c>
      <c r="G40" s="119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54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69</v>
      </c>
      <c r="B3" s="51"/>
      <c r="C3" s="51"/>
      <c r="E3" t="s">
        <v>62</v>
      </c>
      <c r="F3">
        <f>Sheet1!F35</f>
        <v>1089000</v>
      </c>
    </row>
    <row r="4" spans="1:7">
      <c r="A4" t="s">
        <v>68</v>
      </c>
      <c r="B4" s="30" t="s">
        <v>66</v>
      </c>
      <c r="C4" s="32">
        <v>500000</v>
      </c>
      <c r="D4" t="s">
        <v>63</v>
      </c>
    </row>
    <row r="5" spans="1:7">
      <c r="B5" t="s">
        <v>19</v>
      </c>
      <c r="C5">
        <v>1.1000000000000001</v>
      </c>
      <c r="D5" t="s">
        <v>64</v>
      </c>
    </row>
    <row r="6" spans="1:7">
      <c r="B6" t="s">
        <v>61</v>
      </c>
      <c r="C6" s="33">
        <f>(F3-C4)*C5</f>
        <v>647900</v>
      </c>
      <c r="D6" t="s">
        <v>65</v>
      </c>
    </row>
    <row r="8" spans="1:7">
      <c r="A8" s="51" t="s">
        <v>70</v>
      </c>
      <c r="B8" s="51"/>
      <c r="C8" s="51"/>
    </row>
    <row r="9" spans="1:7">
      <c r="A9" t="s">
        <v>68</v>
      </c>
      <c r="B9" s="31" t="s">
        <v>67</v>
      </c>
      <c r="C9" s="34"/>
      <c r="D9" t="s">
        <v>63</v>
      </c>
      <c r="G9" s="33">
        <f>((F3*C10)-C9)/C10</f>
        <v>1089000</v>
      </c>
    </row>
    <row r="10" spans="1:7">
      <c r="B10" t="s">
        <v>19</v>
      </c>
      <c r="C10">
        <v>1.1000000000000001</v>
      </c>
      <c r="D10" t="s">
        <v>64</v>
      </c>
    </row>
    <row r="11" spans="1:7">
      <c r="B11" t="s">
        <v>60</v>
      </c>
      <c r="C11" s="33">
        <f>ROUND(G9,-3)</f>
        <v>1089000</v>
      </c>
      <c r="D11" t="s">
        <v>65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55</v>
      </c>
      <c r="B2" t="s">
        <v>18</v>
      </c>
      <c r="C2" s="20" t="s">
        <v>73</v>
      </c>
      <c r="D2" t="s">
        <v>34</v>
      </c>
    </row>
    <row r="3" spans="1:5">
      <c r="A3" t="s">
        <v>24</v>
      </c>
      <c r="B3" t="s">
        <v>30</v>
      </c>
      <c r="C3" s="20" t="s">
        <v>72</v>
      </c>
      <c r="D3" s="13" t="s">
        <v>36</v>
      </c>
    </row>
    <row r="4" spans="1:5">
      <c r="A4" t="s">
        <v>25</v>
      </c>
      <c r="B4" s="11">
        <f>Sheet1!F35-(Sheet1!C35)</f>
        <v>1089000</v>
      </c>
    </row>
    <row r="5" spans="1:5">
      <c r="A5" t="s">
        <v>71</v>
      </c>
      <c r="B5" s="11"/>
    </row>
    <row r="6" spans="1:5">
      <c r="A6" t="s">
        <v>37</v>
      </c>
    </row>
    <row r="7" spans="1:5">
      <c r="A7" t="s">
        <v>56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2023-02-09T08:45:41Z</cp:lastPrinted>
  <dcterms:created xsi:type="dcterms:W3CDTF">2019-03-28T03:58:09Z</dcterms:created>
  <dcterms:modified xsi:type="dcterms:W3CDTF">2023-02-10T03:17:46Z</dcterms:modified>
</cp:coreProperties>
</file>