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9290CCE-1B26-43C1-941E-1EB49F9A3F02}" xr6:coauthVersionLast="47" xr6:coauthVersionMax="47" xr10:uidLastSave="{00000000-0000-0000-0000-000000000000}"/>
  <bookViews>
    <workbookView xWindow="6840" yWindow="390" windowWidth="21600" windowHeight="154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<sst xmlns="http://schemas.openxmlformats.org/spreadsheetml/2006/main" count="110" uniqueCount="93">
  <si>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</si>
  <si>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</si>
  <si>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</si>
  <si>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</si>
  <si>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</si>
  <si>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</si>
  <si>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</si>
  <si>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</si>
  <si>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</si>
  <si>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</si>
  <si>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</si>
  <si>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</si>
  <si>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</si>
  <si>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</si>
  <si>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</si>
  <si>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</si>
  <si>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</si>
  <si>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</si>
  <si>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</si>
  <si>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</si>
  <si>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</si>
  <si>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</si>
  <si>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</si>
  <si>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</si>
  <si>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</si>
  <si>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</si>
  <si>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</si>
  <si>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</si>
  <si>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</si>
  <si>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</si>
  <si>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</si>
  <si>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</si>
  <si>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</si>
  <si>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</si>
  <si>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</si>
  <si>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</si>
  <si>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</si>
  <si>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</si>
  <si>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</si>
  <si>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</si>
  <si>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</si>
  <si>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</si>
  <si>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</si>
  <si>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</si>
  <si>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</si>
  <si>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</si>
  <si>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</si>
  <si>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</si>
  <si>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</si>
  <si>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</si>
  <si>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</si>
  <si>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</si>
  <si>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</si>
  <si>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</si>
  <si>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</si>
  <si>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</si>
  <si>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</si>
  <si>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</si>
  <si>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</si>
  <si>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</si>
  <si>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</si>
  <si>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</si>
  <si>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</si>
  <si>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</si>
  <si>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</si>
  <si>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</si>
  <si>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</si>
  <si>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</si>
  <si>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</si>
  <si>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</si>
  <si>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</si>
  <si>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</si>
  <si>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</si>
  <si>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</si>
  <si>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</si>
  <si>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</si>
  <si>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</si>
  <si>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</si>
  <si>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코어i3-12세대 12100 (엘더레이크) (정품)</t>
    <phoneticPr fontId="1" type="noConversion"/>
  </si>
  <si>
    <t>인텔정품쿨러 탑재</t>
    <phoneticPr fontId="1" type="noConversion"/>
  </si>
  <si>
    <t>MSI PRO H610M-B DDR4</t>
    <phoneticPr fontId="1" type="noConversion"/>
  </si>
  <si>
    <t>삼성전자 DDR4-3200 (8GB)</t>
    <phoneticPr fontId="1" type="noConversion"/>
  </si>
  <si>
    <t>인텔 UHD 그래픽카드 탑재</t>
    <phoneticPr fontId="1" type="noConversion"/>
  </si>
  <si>
    <t>NVME 256G 이메이션 -일반대비 읽고쓰는속도 3배이상 빠릅니다.</t>
    <phoneticPr fontId="1" type="noConversion"/>
  </si>
  <si>
    <t>아이구주 HATCH 2 소이 (블랙)</t>
    <phoneticPr fontId="1" type="noConversion"/>
  </si>
  <si>
    <t>마이크로닉스 SG-400D12S</t>
    <phoneticPr fontId="1" type="noConversion"/>
  </si>
  <si>
    <t xml:space="preserve">샌디스크 USB 16G </t>
    <phoneticPr fontId="1" type="noConversion"/>
  </si>
  <si>
    <t>키보드 합본 유선 셋트 서비스</t>
    <phoneticPr fontId="1" type="noConversion"/>
  </si>
  <si>
    <t>망우동 470-1번지 2층 타로카페</t>
    <phoneticPr fontId="1" type="noConversion"/>
  </si>
  <si>
    <t>타로카페</t>
    <phoneticPr fontId="1" type="noConversion"/>
  </si>
  <si>
    <t>USB</t>
    <phoneticPr fontId="1" type="noConversion"/>
  </si>
  <si>
    <t>키보드셋트</t>
    <phoneticPr fontId="1" type="noConversion"/>
  </si>
  <si>
    <t>배송은 퀵 착불 발송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</si>
</sst>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8" t="s">
        <v>76</v>
      </c>
      <c r="D1" s="39"/>
      <c r="E1" s="113"/>
      <c r="F1" s="114"/>
      <c r="G1" s="114"/>
      <c r="H1" s="115"/>
    </row>
    <row r="2" spans="1:9" ht="22.5" customHeight="1">
      <c r="A2" s="15" t="s">
        <v>39</v>
      </c>
      <c r="B2" s="29">
        <v>1062221507</v>
      </c>
      <c r="C2" s="40"/>
      <c r="D2" s="41"/>
      <c r="E2" s="116"/>
      <c r="F2" s="36"/>
      <c r="G2" s="36"/>
      <c r="H2" s="117"/>
    </row>
    <row r="3" spans="1:9" ht="22.5" customHeight="1">
      <c r="A3" s="15" t="s">
        <v>40</v>
      </c>
      <c r="B3" s="16">
        <f ca="1">TODAY()</f>
        <v>44960</v>
      </c>
      <c r="C3" s="15" t="s">
        <v>41</v>
      </c>
      <c r="D3" s="18"/>
      <c r="E3" s="116"/>
      <c r="F3" s="36"/>
      <c r="G3" s="36"/>
      <c r="H3" s="117"/>
    </row>
    <row r="4" spans="1:9" ht="22.5" customHeight="1">
      <c r="A4" s="14" t="s">
        <v>38</v>
      </c>
      <c r="B4" s="44" t="s">
        <v>88</v>
      </c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5" t="s">
        <v>78</v>
      </c>
      <c r="D6" s="56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68"/>
      <c r="B7" s="69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24" t="s">
        <v>80</v>
      </c>
      <c r="D8" s="125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8"/>
      <c r="B9" s="69"/>
      <c r="C9" s="55" t="s">
        <v>81</v>
      </c>
      <c r="D9" s="56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68"/>
      <c r="B10" s="69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8"/>
      <c r="B11" s="69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133" t="s">
        <v>83</v>
      </c>
      <c r="D12" s="134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8"/>
      <c r="B13" s="69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84</v>
      </c>
      <c r="D14" s="50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68"/>
      <c r="B15" s="69"/>
      <c r="C15" s="49" t="s">
        <v>85</v>
      </c>
      <c r="D15" s="50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8"/>
      <c r="B16" s="69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6" t="s">
        <v>16</v>
      </c>
      <c r="D20" s="46"/>
      <c r="E20" s="61">
        <f>SUM(H6:H19)</f>
        <v>463000</v>
      </c>
      <c r="F20" s="61"/>
      <c r="G20" s="24">
        <v>1</v>
      </c>
      <c r="H20" s="123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463000</v>
      </c>
      <c r="F21" s="61"/>
      <c r="G21" s="61"/>
      <c r="H21" s="123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23"/>
      <c r="I22" s="2"/>
    </row>
    <row r="23" spans="1:9" ht="17.25" customHeight="1">
      <c r="A23" s="72"/>
      <c r="B23" s="73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 t="s">
        <v>86</v>
      </c>
      <c r="D24" s="50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6" t="s">
        <v>77</v>
      </c>
      <c r="B25" s="97"/>
      <c r="C25" s="89" t="s">
        <v>87</v>
      </c>
      <c r="D25" s="50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8"/>
      <c r="B26" s="99"/>
      <c r="C26" s="90"/>
      <c r="D26" s="91"/>
      <c r="E26" s="5"/>
      <c r="F26" s="6"/>
      <c r="G26" s="3"/>
      <c r="H26" s="6">
        <f t="shared" ref="H26:H32" si="1">F26*G26</f>
        <v>0</v>
      </c>
      <c r="I26" s="2"/>
    </row>
    <row r="27" spans="1:9">
      <c r="A27" s="98"/>
      <c r="B27" s="99"/>
      <c r="C27" s="92"/>
      <c r="D27" s="93"/>
      <c r="E27" s="5"/>
      <c r="F27" s="6"/>
      <c r="G27" s="3"/>
      <c r="H27" s="6">
        <f t="shared" si="1"/>
        <v>0</v>
      </c>
      <c r="I27" s="2"/>
    </row>
    <row r="28" spans="1:9">
      <c r="A28" s="98"/>
      <c r="B28" s="99"/>
      <c r="C28" s="76" t="s">
        <v>92</v>
      </c>
      <c r="D28" s="60"/>
      <c r="E28" s="5"/>
      <c r="F28" s="6"/>
      <c r="G28" s="3"/>
      <c r="H28" s="6">
        <f>F28*G28</f>
        <v>0</v>
      </c>
      <c r="I28" s="2"/>
    </row>
    <row r="29" spans="1:9">
      <c r="A29" s="98"/>
      <c r="B29" s="99"/>
      <c r="C29" s="59"/>
      <c r="D29" s="60"/>
      <c r="E29" s="5"/>
      <c r="F29" s="6"/>
      <c r="G29" s="3"/>
      <c r="H29" s="6">
        <f>F29*G29</f>
        <v>0</v>
      </c>
      <c r="I29" s="2"/>
    </row>
    <row r="30" spans="1:9">
      <c r="A30" s="98"/>
      <c r="B30" s="99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8"/>
      <c r="B31" s="99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100"/>
      <c r="B32" s="101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102" t="s">
        <v>29</v>
      </c>
      <c r="B33" s="103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2">
        <f>SUM(H24:H32)</f>
        <v>0</v>
      </c>
      <c r="F33" s="63"/>
      <c r="G33" s="63"/>
      <c r="H33" s="121" t="s">
        <v>18</v>
      </c>
      <c r="I33" s="2"/>
    </row>
    <row r="34" spans="1:9" ht="14.25" customHeight="1">
      <c r="A34" s="104"/>
      <c r="B34" s="105"/>
      <c r="C34" s="85"/>
      <c r="D34" s="86"/>
      <c r="E34" s="64"/>
      <c r="F34" s="65"/>
      <c r="G34" s="65"/>
      <c r="H34" s="122"/>
      <c r="I34" s="2"/>
    </row>
    <row r="35" spans="1:9" ht="16.5" customHeight="1">
      <c r="A35" s="94" t="s">
        <v>32</v>
      </c>
      <c r="B35" s="95"/>
      <c r="C35" s="81" t="b">
        <f>IF(F37="카드+현금",Sheet3!C11,IF(F37="현금+카드",Sheet3!C4))</f>
        <v>0</v>
      </c>
      <c r="D35" s="82"/>
      <c r="E35" s="8" t="s">
        <v>4</v>
      </c>
      <c r="F35" s="128">
        <f>SUM(E21,E33)</f>
        <v>463000</v>
      </c>
      <c r="G35" s="128"/>
      <c r="H35" s="9" t="s">
        <v>18</v>
      </c>
      <c r="I35" s="2"/>
    </row>
    <row r="36" spans="1:9" ht="16.5" customHeight="1">
      <c r="A36" s="94" t="s">
        <v>31</v>
      </c>
      <c r="B36" s="95"/>
      <c r="C36" s="79" t="b">
        <f>IF(F37="카드+현금",Sheet3!C9,IF(F37="현금+카드",Sheet3!C6))</f>
        <v>0</v>
      </c>
      <c r="D36" s="80"/>
      <c r="E36" s="8" t="s">
        <v>19</v>
      </c>
      <c r="F36" s="126">
        <f>F35*1.1-F35</f>
        <v>46300.000000000058</v>
      </c>
      <c r="G36" s="127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0</v>
      </c>
      <c r="D38" s="110"/>
      <c r="E38" s="21" t="s">
        <v>27</v>
      </c>
      <c r="F38" s="130"/>
      <c r="G38" s="131"/>
      <c r="H38" s="132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29">
        <f>IF(F37="현금(이체X)",F35,IF(F37="웹결제",ROUND(Sheet2!B7,-4),IF(F37="이체 및 현금영수증",F35+F35*10%,IF(F37="이체 및 세금계산서",F35+F35*10%,IF(F37="이체 및 세금계산서",F35+F35*10%,)))))-F38</f>
        <v>509300</v>
      </c>
      <c r="G39" s="12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6" t="s">
        <v>55</v>
      </c>
      <c r="F41" s="106"/>
      <c r="G41" s="106"/>
      <c r="H41" s="106"/>
      <c r="I41" s="2"/>
    </row>
    <row r="42" spans="1:9">
      <c r="A42" s="36"/>
      <c r="B42" s="36"/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463000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-40700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463000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463000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463000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2023-02-03T05:18:11Z</cp:lastPrinted>
  <dcterms:created xsi:type="dcterms:W3CDTF">2019-03-28T03:58:09Z</dcterms:created>
  <dcterms:modified xsi:type="dcterms:W3CDTF">2023-02-03T05:50:44Z</dcterms:modified>
</cp:coreProperties>
</file>