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85E337C1-B870-4CF1-8C4B-FE83FC8E6F4D}" xr6:coauthVersionLast="47" xr6:coauthVersionMax="47" xr10:uidLastSave="{43DEA385-56C7-4BD3-9C26-3BF9E1D3EBBB}"/>
  <bookViews>
    <workbookView xWindow="4470" yWindow="1575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<sst xmlns="http://schemas.openxmlformats.org/spreadsheetml/2006/main" count="117" uniqueCount="99">
  <si>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</si>
  <si>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</si>
  <si>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</si>
  <si>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</si>
  <si>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</si>
  <si>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</si>
  <si>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</si>
  <si>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</si>
  <si>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</si>
  <si>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</si>
  <si>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</si>
  <si>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</si>
  <si>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</si>
  <si>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</si>
  <si>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</si>
  <si>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</si>
  <si>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</si>
  <si>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</si>
  <si>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</si>
  <si>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</si>
  <si>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</si>
  <si>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</si>
  <si>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</si>
  <si>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</si>
  <si>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</si>
  <si>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</si>
  <si>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</si>
  <si>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</si>
  <si>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</si>
  <si>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</si>
  <si>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</si>
  <si>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</si>
  <si>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</si>
  <si>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</si>
  <si>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</si>
  <si>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</si>
  <si>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</si>
  <si>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</si>
  <si>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</si>
  <si>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</si>
  <si>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</si>
  <si>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</si>
  <si>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</si>
  <si>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</si>
  <si>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</si>
  <si>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</si>
  <si>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</si>
  <si>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</si>
  <si>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</si>
  <si>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</si>
  <si>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</si>
  <si>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</si>
  <si>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</si>
  <si>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</si>
  <si>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</si>
  <si>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</si>
  <si>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</si>
  <si>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</si>
  <si>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</si>
  <si>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</si>
  <si>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</si>
  <si>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</si>
  <si>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</si>
  <si>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</si>
  <si>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</si>
  <si>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</si>
  <si>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</si>
  <si>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</si>
  <si>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</si>
  <si>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</si>
  <si>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</si>
  <si>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</si>
  <si>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</si>
  <si>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</si>
  <si>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</si>
  <si>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</si>
  <si>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</si>
  <si>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키보드</t>
    <phoneticPr fontId="1" type="noConversion"/>
  </si>
  <si>
    <t>마우스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</si>
  <si>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</si>
  <si>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인텔 코어i5-12세대 12400F (엘더레이크)</t>
    <phoneticPr fontId="1" type="noConversion"/>
  </si>
  <si>
    <t>MSI PRO H610M-B DDR4</t>
    <phoneticPr fontId="1" type="noConversion"/>
  </si>
  <si>
    <t>삼성전자 DDR4-3200 (16GB)</t>
    <phoneticPr fontId="1" type="noConversion"/>
  </si>
  <si>
    <t>GALAX 지포스 RTX 3060 D6 8GB</t>
    <phoneticPr fontId="1" type="noConversion"/>
  </si>
  <si>
    <t>삼성전자 PM9A1 M.2 NVMe 병행수입 (512GB)일반대비 읽고쓰고 7배이상 빠릅니다.</t>
    <phoneticPr fontId="1" type="noConversion"/>
  </si>
  <si>
    <t>darkFlash DK200 RGB 강화유리 (화이트)</t>
    <phoneticPr fontId="1" type="noConversion"/>
  </si>
  <si>
    <t>마이크로닉스 Classic II 풀체인지 600W 80PLUS BRONZE</t>
    <phoneticPr fontId="1" type="noConversion"/>
  </si>
  <si>
    <t>LG전자 울트라기어 24GN600</t>
    <phoneticPr fontId="1" type="noConversion"/>
  </si>
  <si>
    <t>모니터</t>
    <phoneticPr fontId="1" type="noConversion"/>
  </si>
  <si>
    <t>로지텍 G102벌크 국내정식벌크</t>
    <phoneticPr fontId="1" type="noConversion"/>
  </si>
  <si>
    <t>F2063 적축 (블랙 )그린 RGB</t>
    <phoneticPr fontId="1" type="noConversion"/>
  </si>
  <si>
    <t>사운드바</t>
    <phoneticPr fontId="1" type="noConversion"/>
  </si>
  <si>
    <t>맥스틸 200시리즈블랙 스피커</t>
    <phoneticPr fontId="1" type="noConversion"/>
  </si>
  <si>
    <t>마우스 장패드 두꺼운걸로</t>
    <phoneticPr fontId="1" type="noConversion"/>
  </si>
  <si>
    <t>장패드</t>
    <phoneticPr fontId="1" type="noConversion"/>
  </si>
  <si>
    <t>0118일 생일선물 드리기로 (키보드)</t>
    <phoneticPr fontId="1" type="noConversion"/>
  </si>
  <si>
    <t>이준형 고객님</t>
    <phoneticPr fontId="1" type="noConversion"/>
  </si>
  <si>
    <t>MSI GTX1660SUPER 벤투스 6GB</t>
    <phoneticPr fontId="1" type="noConversion"/>
  </si>
  <si>
    <t>잘만 CNPS10X OPTIMA II RGB (WHITE) 변경될수있음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</si>
</sst>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H16" sqref="H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96</v>
      </c>
      <c r="C1" s="38" t="s">
        <v>76</v>
      </c>
      <c r="D1" s="39"/>
      <c r="E1" s="114"/>
      <c r="F1" s="115"/>
      <c r="G1" s="115"/>
      <c r="H1" s="116"/>
    </row>
    <row r="2" spans="1:9" ht="22.5" customHeight="1">
      <c r="A2" s="15" t="s">
        <v>39</v>
      </c>
      <c r="B2" s="29">
        <v>1089231393</v>
      </c>
      <c r="C2" s="40"/>
      <c r="D2" s="41"/>
      <c r="E2" s="117"/>
      <c r="F2" s="36"/>
      <c r="G2" s="36"/>
      <c r="H2" s="118"/>
    </row>
    <row r="3" spans="1:9" ht="22.5" customHeight="1">
      <c r="A3" s="15" t="s">
        <v>40</v>
      </c>
      <c r="B3" s="16">
        <f ca="1">TODAY()</f>
        <v>44955</v>
      </c>
      <c r="C3" s="15" t="s">
        <v>41</v>
      </c>
      <c r="D3" s="18"/>
      <c r="E3" s="117"/>
      <c r="F3" s="36"/>
      <c r="G3" s="36"/>
      <c r="H3" s="118"/>
    </row>
    <row r="4" spans="1:9" ht="22.5" customHeight="1">
      <c r="A4" s="14" t="s">
        <v>38</v>
      </c>
      <c r="B4" s="44"/>
      <c r="C4" s="44"/>
      <c r="D4" s="45"/>
      <c r="E4" s="119"/>
      <c r="F4" s="120"/>
      <c r="G4" s="120"/>
      <c r="H4" s="121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80</v>
      </c>
      <c r="D6" s="56"/>
      <c r="E6" s="3" t="s">
        <v>6</v>
      </c>
      <c r="F6" s="6">
        <v>212000</v>
      </c>
      <c r="G6" s="3">
        <v>1</v>
      </c>
      <c r="H6" s="6">
        <f>F6*G6</f>
        <v>212000</v>
      </c>
      <c r="I6" s="2"/>
    </row>
    <row r="7" spans="1:9" ht="24" customHeight="1">
      <c r="A7" s="70"/>
      <c r="B7" s="71"/>
      <c r="C7" s="55" t="s">
        <v>98</v>
      </c>
      <c r="D7" s="56"/>
      <c r="E7" s="22" t="s">
        <v>13</v>
      </c>
      <c r="F7" s="6">
        <v>39000</v>
      </c>
      <c r="G7" s="3">
        <v>1</v>
      </c>
      <c r="H7" s="6">
        <f t="shared" ref="H7:H19" si="0">F7*G7</f>
        <v>39000</v>
      </c>
      <c r="I7" s="2"/>
    </row>
    <row r="8" spans="1:9" ht="25.5" customHeight="1">
      <c r="A8" s="70"/>
      <c r="B8" s="71"/>
      <c r="C8" s="125" t="s">
        <v>81</v>
      </c>
      <c r="D8" s="126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70"/>
      <c r="B9" s="71"/>
      <c r="C9" s="55" t="s">
        <v>82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0"/>
      <c r="B10" s="71"/>
      <c r="C10" s="55" t="s">
        <v>83</v>
      </c>
      <c r="D10" s="56"/>
      <c r="E10" s="3" t="s">
        <v>9</v>
      </c>
      <c r="F10" s="6">
        <v>438000</v>
      </c>
      <c r="G10" s="3">
        <v>1</v>
      </c>
      <c r="H10" s="6">
        <f t="shared" si="0"/>
        <v>438000</v>
      </c>
      <c r="I10" s="2"/>
    </row>
    <row r="11" spans="1:9" ht="24" customHeight="1">
      <c r="A11" s="70"/>
      <c r="B11" s="71"/>
      <c r="C11" s="57" t="s">
        <v>97</v>
      </c>
      <c r="D11" s="58"/>
      <c r="E11" s="3" t="s">
        <v>9</v>
      </c>
      <c r="F11" s="6">
        <v>320000</v>
      </c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84</v>
      </c>
      <c r="D12" s="60"/>
      <c r="E12" s="3" t="s">
        <v>10</v>
      </c>
      <c r="F12" s="6">
        <v>59000</v>
      </c>
      <c r="G12" s="3">
        <v>1</v>
      </c>
      <c r="H12" s="6">
        <f t="shared" si="0"/>
        <v>59000</v>
      </c>
      <c r="I12" s="2"/>
    </row>
    <row r="13" spans="1:9" ht="24" customHeight="1">
      <c r="A13" s="70"/>
      <c r="B13" s="71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85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0"/>
      <c r="B15" s="71"/>
      <c r="C15" s="49" t="s">
        <v>86</v>
      </c>
      <c r="D15" s="50"/>
      <c r="E15" s="3" t="s">
        <v>12</v>
      </c>
      <c r="F15" s="6">
        <v>61000</v>
      </c>
      <c r="G15" s="3">
        <v>1</v>
      </c>
      <c r="H15" s="6">
        <f t="shared" si="0"/>
        <v>61000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1072000</v>
      </c>
      <c r="F20" s="63"/>
      <c r="G20" s="24">
        <v>1</v>
      </c>
      <c r="H20" s="124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1072000</v>
      </c>
      <c r="F21" s="63"/>
      <c r="G21" s="63"/>
      <c r="H21" s="124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4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87</v>
      </c>
      <c r="D24" s="50"/>
      <c r="E24" s="5" t="s">
        <v>88</v>
      </c>
      <c r="F24" s="6">
        <v>220000</v>
      </c>
      <c r="G24" s="3">
        <v>1</v>
      </c>
      <c r="H24" s="6">
        <f>F24*G24</f>
        <v>220000</v>
      </c>
      <c r="I24" s="2"/>
    </row>
    <row r="25" spans="1:9" ht="25.15" customHeight="1">
      <c r="A25" s="97" t="s">
        <v>79</v>
      </c>
      <c r="B25" s="98"/>
      <c r="C25" s="91" t="s">
        <v>89</v>
      </c>
      <c r="D25" s="50"/>
      <c r="E25" s="5" t="s">
        <v>78</v>
      </c>
      <c r="F25" s="6">
        <v>25000</v>
      </c>
      <c r="G25" s="3">
        <v>1</v>
      </c>
      <c r="H25" s="6">
        <f>F25*G25</f>
        <v>25000</v>
      </c>
      <c r="I25" s="2"/>
    </row>
    <row r="26" spans="1:9">
      <c r="A26" s="99"/>
      <c r="B26" s="100"/>
      <c r="C26" s="92" t="s">
        <v>90</v>
      </c>
      <c r="D26" s="93"/>
      <c r="E26" s="5" t="s">
        <v>77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9"/>
      <c r="B27" s="100"/>
      <c r="C27" s="94" t="s">
        <v>95</v>
      </c>
      <c r="D27" s="54"/>
      <c r="E27" s="5"/>
      <c r="F27" s="6"/>
      <c r="G27" s="3"/>
      <c r="H27" s="6">
        <f t="shared" si="1"/>
        <v>0</v>
      </c>
      <c r="I27" s="2"/>
    </row>
    <row r="28" spans="1:9">
      <c r="A28" s="99"/>
      <c r="B28" s="100"/>
      <c r="C28" s="78" t="s">
        <v>92</v>
      </c>
      <c r="D28" s="62"/>
      <c r="E28" s="5" t="s">
        <v>91</v>
      </c>
      <c r="F28" s="6">
        <v>20000</v>
      </c>
      <c r="G28" s="3">
        <v>1</v>
      </c>
      <c r="H28" s="6">
        <f>F28*G28</f>
        <v>20000</v>
      </c>
      <c r="I28" s="2"/>
    </row>
    <row r="29" spans="1:9">
      <c r="A29" s="99"/>
      <c r="B29" s="100"/>
      <c r="C29" s="61" t="s">
        <v>93</v>
      </c>
      <c r="D29" s="62"/>
      <c r="E29" s="5" t="s">
        <v>94</v>
      </c>
      <c r="F29" s="6">
        <v>0</v>
      </c>
      <c r="G29" s="3">
        <v>1</v>
      </c>
      <c r="H29" s="6">
        <f>F29*G29</f>
        <v>0</v>
      </c>
      <c r="I29" s="2"/>
    </row>
    <row r="30" spans="1:9">
      <c r="A30" s="99"/>
      <c r="B30" s="100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9"/>
      <c r="B31" s="100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1"/>
      <c r="B32" s="102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3" t="s">
        <v>29</v>
      </c>
      <c r="B33" s="104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265000</v>
      </c>
      <c r="F33" s="65"/>
      <c r="G33" s="65"/>
      <c r="H33" s="122" t="s">
        <v>18</v>
      </c>
      <c r="I33" s="2"/>
    </row>
    <row r="34" spans="1:9" ht="14.25" customHeight="1">
      <c r="A34" s="105"/>
      <c r="B34" s="106"/>
      <c r="C34" s="87"/>
      <c r="D34" s="88"/>
      <c r="E34" s="66"/>
      <c r="F34" s="67"/>
      <c r="G34" s="67"/>
      <c r="H34" s="123"/>
      <c r="I34" s="2"/>
    </row>
    <row r="35" spans="1:9" ht="16.5" customHeight="1">
      <c r="A35" s="95" t="s">
        <v>32</v>
      </c>
      <c r="B35" s="96"/>
      <c r="C35" s="83" t="b">
        <f>IF(F37="카드+현금",Sheet3!C11,IF(F37="현금+카드",Sheet3!C4))</f>
        <v>0</v>
      </c>
      <c r="D35" s="84"/>
      <c r="E35" s="8" t="s">
        <v>4</v>
      </c>
      <c r="F35" s="129">
        <f>SUM(E21,E33)</f>
        <v>1337000</v>
      </c>
      <c r="G35" s="129"/>
      <c r="H35" s="9" t="s">
        <v>18</v>
      </c>
      <c r="I35" s="2"/>
    </row>
    <row r="36" spans="1:9" ht="16.5" customHeight="1">
      <c r="A36" s="95" t="s">
        <v>31</v>
      </c>
      <c r="B36" s="96"/>
      <c r="C36" s="81" t="b">
        <f>IF(F37="카드+현금",Sheet3!C9,IF(F37="현금+카드",Sheet3!C6))</f>
        <v>0</v>
      </c>
      <c r="D36" s="82"/>
      <c r="E36" s="8" t="s">
        <v>19</v>
      </c>
      <c r="F36" s="127">
        <f>F35*1.1-F35</f>
        <v>133700.00000000023</v>
      </c>
      <c r="G36" s="128"/>
      <c r="H36" s="10"/>
      <c r="I36" s="2"/>
    </row>
    <row r="37" spans="1:9" ht="17.25" customHeight="1">
      <c r="A37" s="95" t="s">
        <v>27</v>
      </c>
      <c r="B37" s="96"/>
      <c r="C37" s="108"/>
      <c r="D37" s="109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3" t="s">
        <v>28</v>
      </c>
      <c r="B38" s="104"/>
      <c r="C38" s="110">
        <f>SUM(C35:C36)-C37</f>
        <v>0</v>
      </c>
      <c r="D38" s="111"/>
      <c r="E38" s="21" t="s">
        <v>27</v>
      </c>
      <c r="F38" s="131"/>
      <c r="G38" s="132"/>
      <c r="H38" s="133"/>
      <c r="I38" s="2"/>
    </row>
    <row r="39" spans="1:9" ht="20.25" customHeight="1">
      <c r="A39" s="105"/>
      <c r="B39" s="106"/>
      <c r="C39" s="112"/>
      <c r="D39" s="113"/>
      <c r="E39" s="25" t="s">
        <v>20</v>
      </c>
      <c r="F39" s="130">
        <f>IF(F37="현금(이체X)",F35,IF(F37="웹결제",ROUND(Sheet2!B7,-4),IF(F37="이체 및 현금영수증",F35+F35*10%,IF(F37="이체 및 세금계산서",F35+F35*10%,IF(F37="이체 및 세금계산서",F35+F35*10%,)))))-F38</f>
        <v>1470700</v>
      </c>
      <c r="G39" s="130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7" t="s">
        <v>55</v>
      </c>
      <c r="F41" s="107"/>
      <c r="G41" s="107"/>
      <c r="H41" s="107"/>
      <c r="I41" s="2"/>
    </row>
    <row r="42" spans="1:9">
      <c r="A42" s="36"/>
      <c r="B42" s="36"/>
      <c r="C42" s="2"/>
      <c r="D42" s="2"/>
      <c r="E42" s="107"/>
      <c r="F42" s="107"/>
      <c r="G42" s="107"/>
      <c r="H42" s="107"/>
      <c r="I42" s="2"/>
    </row>
    <row r="43" spans="1:9">
      <c r="C43" s="2"/>
      <c r="D43" s="2"/>
      <c r="E43" s="107"/>
      <c r="F43" s="107"/>
      <c r="G43" s="107"/>
      <c r="H43" s="107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1337000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920700.00000000012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1337000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1337000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1337000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2023-01-18T07:57:44Z</cp:lastPrinted>
  <dcterms:created xsi:type="dcterms:W3CDTF">2019-03-28T03:58:09Z</dcterms:created>
  <dcterms:modified xsi:type="dcterms:W3CDTF">2023-01-29T06:19:36Z</dcterms:modified>
</cp:coreProperties>
</file>