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49288FD9-5A44-4035-AC43-3AE6A3FE21BE}" xr6:coauthVersionLast="47" xr6:coauthVersionMax="47" xr10:uidLastSave="{2F250B2B-1B10-4B0C-843D-05E0809C551F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<sst xmlns="http://schemas.openxmlformats.org/spreadsheetml/2006/main" count="105" uniqueCount="88">
  <si>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</si>
  <si>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</si>
  <si>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</si>
  <si>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</si>
  <si>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</si>
  <si>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</si>
  <si>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</si>
  <si>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</si>
  <si>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</si>
  <si>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</si>
  <si>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</si>
  <si>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</si>
  <si>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</si>
  <si>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</si>
  <si>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</si>
  <si>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</si>
  <si>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</si>
  <si>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</si>
  <si>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</si>
  <si>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</si>
  <si>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</si>
  <si>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</si>
  <si>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</si>
  <si>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</si>
  <si>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</si>
  <si>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</si>
  <si>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</si>
  <si>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</si>
  <si>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</si>
  <si>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</si>
  <si>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</si>
  <si>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</si>
  <si>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</si>
  <si>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</si>
  <si>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</si>
  <si>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</si>
  <si>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</si>
  <si>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</si>
  <si>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</si>
  <si>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</si>
  <si>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</si>
  <si>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</si>
  <si>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</si>
  <si>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</si>
  <si>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</si>
  <si>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</si>
  <si>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</si>
  <si>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</si>
  <si>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</si>
  <si>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</si>
  <si>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</si>
  <si>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</si>
  <si>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</si>
  <si>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</si>
  <si>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</si>
  <si>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</si>
  <si>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</si>
  <si>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</si>
  <si>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</si>
  <si>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</si>
  <si>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</si>
  <si>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</si>
  <si>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</si>
  <si>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</si>
  <si>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</si>
  <si>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</si>
  <si>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</si>
  <si>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</si>
  <si>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</si>
  <si>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</si>
  <si>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</si>
  <si>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</si>
  <si>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</si>
  <si>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</si>
  <si>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</si>
  <si>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</si>
  <si>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</si>
  <si>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</si>
  <si>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</si>
  <si>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DEEPCOOL AK400 (BLACK)</t>
    <phoneticPr fontId="1" type="noConversion"/>
  </si>
  <si>
    <t>MSI PRO H610M-B DDR4</t>
    <phoneticPr fontId="1" type="noConversion"/>
  </si>
  <si>
    <t>마이크로닉스 VISION II 600W AS5년보증</t>
    <phoneticPr fontId="1" type="noConversion"/>
  </si>
  <si>
    <t>darkFlash DK200 RGB 강화유리 블랙</t>
    <phoneticPr fontId="1" type="noConversion"/>
  </si>
  <si>
    <t xml:space="preserve"> WD Blue SN570 M.2 NVMe (500GB)일반대비 처리속도 5배이상빠릅니다</t>
    <phoneticPr fontId="1" type="noConversion"/>
  </si>
  <si>
    <t>MSI 지포스 GTX 1660 SUPER 벤투스 6GB</t>
    <phoneticPr fontId="1" type="noConversion"/>
  </si>
  <si>
    <t>삼성전자 DDR4-3200 16GB</t>
    <phoneticPr fontId="1" type="noConversion"/>
  </si>
  <si>
    <t>김시후</t>
    <phoneticPr fontId="1" type="noConversion"/>
  </si>
  <si>
    <t>010-4715-5224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</si>
</sst>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11"/>
      <c r="F1" s="112"/>
      <c r="G1" s="112"/>
      <c r="H1" s="113"/>
    </row>
    <row r="2" spans="1:9" ht="22.5" customHeight="1">
      <c r="A2" s="15" t="s">
        <v>39</v>
      </c>
      <c r="B2" s="29" t="s">
        <v>87</v>
      </c>
      <c r="C2" s="40"/>
      <c r="D2" s="41"/>
      <c r="E2" s="114"/>
      <c r="F2" s="36"/>
      <c r="G2" s="36"/>
      <c r="H2" s="115"/>
    </row>
    <row r="3" spans="1:9" ht="22.5" customHeight="1">
      <c r="A3" s="15" t="s">
        <v>40</v>
      </c>
      <c r="B3" s="16">
        <f ca="1">TODAY()</f>
        <v>44943</v>
      </c>
      <c r="C3" s="15" t="s">
        <v>41</v>
      </c>
      <c r="D3" s="18">
        <v>44943</v>
      </c>
      <c r="E3" s="114"/>
      <c r="F3" s="36"/>
      <c r="G3" s="36"/>
      <c r="H3" s="115"/>
    </row>
    <row r="4" spans="1:9" ht="22.5" customHeight="1">
      <c r="A4" s="14" t="s">
        <v>38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70"/>
      <c r="B8" s="71"/>
      <c r="C8" s="122" t="s">
        <v>80</v>
      </c>
      <c r="D8" s="12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85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0"/>
      <c r="B10" s="71"/>
      <c r="C10" s="55" t="s">
        <v>84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970000</v>
      </c>
      <c r="F20" s="63"/>
      <c r="G20" s="24">
        <v>1</v>
      </c>
      <c r="H20" s="121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970000</v>
      </c>
      <c r="F21" s="63"/>
      <c r="G21" s="63"/>
      <c r="H21" s="121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1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4" t="s">
        <v>75</v>
      </c>
      <c r="B25" s="95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96"/>
      <c r="B26" s="97"/>
      <c r="C26" s="91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6"/>
      <c r="B27" s="97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6"/>
      <c r="B28" s="97"/>
      <c r="C28" s="78"/>
      <c r="D28" s="62"/>
      <c r="E28" s="5"/>
      <c r="F28" s="6"/>
      <c r="G28" s="3"/>
      <c r="H28" s="6">
        <f t="shared" si="1"/>
        <v>0</v>
      </c>
      <c r="I28" s="2"/>
    </row>
    <row r="29" spans="1:9">
      <c r="A29" s="96"/>
      <c r="B29" s="97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6"/>
      <c r="B31" s="97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98"/>
      <c r="B32" s="99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0" t="s">
        <v>29</v>
      </c>
      <c r="B33" s="101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19" t="s">
        <v>18</v>
      </c>
      <c r="I33" s="2"/>
    </row>
    <row r="34" spans="1:9" ht="14.25" customHeight="1">
      <c r="A34" s="102"/>
      <c r="B34" s="103"/>
      <c r="C34" s="87"/>
      <c r="D34" s="88"/>
      <c r="E34" s="66"/>
      <c r="F34" s="67"/>
      <c r="G34" s="67"/>
      <c r="H34" s="120"/>
      <c r="I34" s="2"/>
    </row>
    <row r="35" spans="1:9" ht="16.5" customHeight="1">
      <c r="A35" s="92" t="s">
        <v>32</v>
      </c>
      <c r="B35" s="93"/>
      <c r="C35" s="83" t="b">
        <f>IF(F37="카드+현금",Sheet3!C11,IF(F37="현금+카드",Sheet3!C4))</f>
        <v>0</v>
      </c>
      <c r="D35" s="84"/>
      <c r="E35" s="8" t="s">
        <v>4</v>
      </c>
      <c r="F35" s="126">
        <f>SUM(E21,E33)</f>
        <v>970000</v>
      </c>
      <c r="G35" s="126"/>
      <c r="H35" s="9" t="s">
        <v>18</v>
      </c>
      <c r="I35" s="2"/>
    </row>
    <row r="36" spans="1:9" ht="16.5" customHeight="1">
      <c r="A36" s="92" t="s">
        <v>31</v>
      </c>
      <c r="B36" s="93"/>
      <c r="C36" s="81" t="b">
        <f>IF(F37="카드+현금",Sheet3!C9,IF(F37="현금+카드",Sheet3!C6))</f>
        <v>0</v>
      </c>
      <c r="D36" s="82"/>
      <c r="E36" s="8" t="s">
        <v>19</v>
      </c>
      <c r="F36" s="124">
        <f>F35*1.1-F35</f>
        <v>97000</v>
      </c>
      <c r="G36" s="125"/>
      <c r="H36" s="10"/>
      <c r="I36" s="2"/>
    </row>
    <row r="37" spans="1:9" ht="17.25" customHeight="1">
      <c r="A37" s="92" t="s">
        <v>27</v>
      </c>
      <c r="B37" s="93"/>
      <c r="C37" s="105"/>
      <c r="D37" s="106"/>
      <c r="E37" s="8" t="s">
        <v>26</v>
      </c>
      <c r="F37" s="79" t="s">
        <v>76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0" t="s">
        <v>28</v>
      </c>
      <c r="B38" s="101"/>
      <c r="C38" s="107">
        <f>SUM(C35:C36)-C37</f>
        <v>0</v>
      </c>
      <c r="D38" s="108"/>
      <c r="E38" s="21" t="s">
        <v>27</v>
      </c>
      <c r="F38" s="128"/>
      <c r="G38" s="129"/>
      <c r="H38" s="130"/>
      <c r="I38" s="2"/>
    </row>
    <row r="39" spans="1:9" ht="20.25" customHeight="1">
      <c r="A39" s="102"/>
      <c r="B39" s="103"/>
      <c r="C39" s="109"/>
      <c r="D39" s="110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1067000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4" t="s">
        <v>55</v>
      </c>
      <c r="F41" s="104"/>
      <c r="G41" s="104"/>
      <c r="H41" s="104"/>
      <c r="I41" s="2"/>
    </row>
    <row r="42" spans="1:9">
      <c r="A42" s="36"/>
      <c r="B42" s="36"/>
      <c r="C42" s="2"/>
      <c r="D42" s="2"/>
      <c r="E42" s="104"/>
      <c r="F42" s="104"/>
      <c r="G42" s="104"/>
      <c r="H42" s="104"/>
      <c r="I42" s="2"/>
    </row>
    <row r="43" spans="1:9"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517000.00000000006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969999.99999999988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2023-01-17T11:04:50Z</cp:lastPrinted>
  <dcterms:created xsi:type="dcterms:W3CDTF">2019-03-28T03:58:09Z</dcterms:created>
  <dcterms:modified xsi:type="dcterms:W3CDTF">2023-01-17T11:04:52Z</dcterms:modified>
</cp:coreProperties>
</file>