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4" documentId="8_{27D9715A-2A90-4716-B39C-2C894C6B4276}" xr6:coauthVersionLast="47" xr6:coauthVersionMax="47" xr10:uidLastSave="{94FF657E-3E7E-43B9-AA5E-A20F4CE0E0FC}"/>
  <bookViews>
    <workbookView xWindow="3510" yWindow="3510" windowWidth="21600" windowHeight="113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<sst xmlns="http://schemas.openxmlformats.org/spreadsheetml/2006/main" count="112" uniqueCount="95">
  <si>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</si>
  <si>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</si>
  <si>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</si>
  <si>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</si>
  <si>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</si>
  <si>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</si>
  <si>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</si>
  <si>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</si>
  <si>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</si>
  <si>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</si>
  <si>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</si>
  <si>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</si>
  <si>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</si>
  <si>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</si>
  <si>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</si>
  <si>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</si>
  <si>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</si>
  <si>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</si>
  <si>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</si>
  <si>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</si>
  <si>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</si>
  <si>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</si>
  <si>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</si>
  <si>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</si>
  <si>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</si>
  <si>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</si>
  <si>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</si>
  <si>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</si>
  <si>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</si>
  <si>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</si>
  <si>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</si>
  <si>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</si>
  <si>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</si>
  <si>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</si>
  <si>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</si>
  <si>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</si>
  <si>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</si>
  <si>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</si>
  <si>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</si>
  <si>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</si>
  <si>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</si>
  <si>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</si>
  <si>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</si>
  <si>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</si>
  <si>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</si>
  <si>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</si>
  <si>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</si>
  <si>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</si>
  <si>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</si>
  <si>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</si>
  <si>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</si>
  <si>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</si>
  <si>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</si>
  <si>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</si>
  <si>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</si>
  <si>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</si>
  <si>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</si>
  <si>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</si>
  <si>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</si>
  <si>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</si>
  <si>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</si>
  <si>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</si>
  <si>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</si>
  <si>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</si>
  <si>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</si>
  <si>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</si>
  <si>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</si>
  <si>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</si>
  <si>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</si>
  <si>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</si>
  <si>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</si>
  <si>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</si>
  <si>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</si>
  <si>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</si>
  <si>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</si>
  <si>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</si>
  <si>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</si>
  <si>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</si>
  <si>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인텔 코어i5-12세대 12400F (엘더레이크)</t>
    <phoneticPr fontId="1" type="noConversion"/>
  </si>
  <si>
    <t>DEEPCOOL AK400 (BLACK)</t>
    <phoneticPr fontId="1" type="noConversion"/>
  </si>
  <si>
    <t>MSI PRO H610M-B DDR4</t>
    <phoneticPr fontId="1" type="noConversion"/>
  </si>
  <si>
    <t>마이크로닉스 VISION II 600W AS5년보증</t>
    <phoneticPr fontId="1" type="noConversion"/>
  </si>
  <si>
    <t>darkFlash DK200 RGB 강화유리 블랙</t>
    <phoneticPr fontId="1" type="noConversion"/>
  </si>
  <si>
    <t xml:space="preserve"> WD Blue SN570 M.2 NVMe (500GB)일반대비 처리속도 5배이상빠릅니다</t>
    <phoneticPr fontId="1" type="noConversion"/>
  </si>
  <si>
    <t>키보드</t>
    <phoneticPr fontId="1" type="noConversion"/>
  </si>
  <si>
    <t>마우스</t>
    <phoneticPr fontId="1" type="noConversion"/>
  </si>
  <si>
    <t>MSI 지포스 GTX 1660 SUPER 벤투스 6GB</t>
    <phoneticPr fontId="1" type="noConversion"/>
  </si>
  <si>
    <t>사운드바</t>
    <phoneticPr fontId="1" type="noConversion"/>
  </si>
  <si>
    <t>USB전원 사운드바 블랙 맥스틸 200 시리즈</t>
    <phoneticPr fontId="1" type="noConversion"/>
  </si>
  <si>
    <t>로지텍 G102 블랙 국내벌크상품</t>
    <phoneticPr fontId="1" type="noConversion"/>
  </si>
  <si>
    <t>게이밍 마우스 장패드 서비스 (두꺼운걸로)</t>
    <phoneticPr fontId="1" type="noConversion"/>
  </si>
  <si>
    <t>장패드</t>
    <phoneticPr fontId="1" type="noConversion"/>
  </si>
  <si>
    <t>삼성전자 DDR4-3200 8GB</t>
    <phoneticPr fontId="1" type="noConversion"/>
  </si>
  <si>
    <t>김규원님 1660super</t>
    <phoneticPr fontId="1" type="noConversion"/>
  </si>
  <si>
    <t xml:space="preserve"> 게이밍키보드 (청축 블랙 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</si>
</sst>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rgb="FFFF0000"/>
      <name val="HY헤드라인M"/>
      <family val="1"/>
      <charset val="129"/>
    </font>
    <font>
      <sz val="9"/>
      <color theme="1"/>
      <name val="HY헤드라인M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16" zoomScaleNormal="100" zoomScaleSheetLayoutView="100" workbookViewId="0">
      <selection activeCell="C30" sqref="C30:D3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93</v>
      </c>
      <c r="C1" s="38" t="s">
        <v>77</v>
      </c>
      <c r="D1" s="39"/>
      <c r="E1" s="111"/>
      <c r="F1" s="112"/>
      <c r="G1" s="112"/>
      <c r="H1" s="113"/>
    </row>
    <row r="2" spans="1:9" ht="22.5" customHeight="1">
      <c r="A2" s="15" t="s">
        <v>39</v>
      </c>
      <c r="B2" s="29">
        <v>1087418295</v>
      </c>
      <c r="C2" s="40"/>
      <c r="D2" s="41"/>
      <c r="E2" s="114"/>
      <c r="F2" s="36"/>
      <c r="G2" s="36"/>
      <c r="H2" s="115"/>
    </row>
    <row r="3" spans="1:9" ht="22.5" customHeight="1">
      <c r="A3" s="15" t="s">
        <v>40</v>
      </c>
      <c r="B3" s="16">
        <f ca="1">TODAY()</f>
        <v>44945</v>
      </c>
      <c r="C3" s="15" t="s">
        <v>41</v>
      </c>
      <c r="D3" s="18"/>
      <c r="E3" s="114"/>
      <c r="F3" s="36"/>
      <c r="G3" s="36"/>
      <c r="H3" s="115"/>
    </row>
    <row r="4" spans="1:9" ht="22.5" customHeight="1">
      <c r="A4" s="14" t="s">
        <v>38</v>
      </c>
      <c r="B4" s="44"/>
      <c r="C4" s="44"/>
      <c r="D4" s="45"/>
      <c r="E4" s="116"/>
      <c r="F4" s="117"/>
      <c r="G4" s="117"/>
      <c r="H4" s="118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8" t="s">
        <v>52</v>
      </c>
      <c r="B6" s="69"/>
      <c r="C6" s="55" t="s">
        <v>78</v>
      </c>
      <c r="D6" s="56"/>
      <c r="E6" s="3" t="s">
        <v>6</v>
      </c>
      <c r="F6" s="6">
        <v>212000</v>
      </c>
      <c r="G6" s="3">
        <v>1</v>
      </c>
      <c r="H6" s="6">
        <f>F6*G6</f>
        <v>212000</v>
      </c>
      <c r="I6" s="2"/>
    </row>
    <row r="7" spans="1:9" ht="24" customHeight="1">
      <c r="A7" s="70"/>
      <c r="B7" s="71"/>
      <c r="C7" s="55" t="s">
        <v>79</v>
      </c>
      <c r="D7" s="56"/>
      <c r="E7" s="22" t="s">
        <v>13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70"/>
      <c r="B8" s="71"/>
      <c r="C8" s="122" t="s">
        <v>80</v>
      </c>
      <c r="D8" s="123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70"/>
      <c r="B9" s="71"/>
      <c r="C9" s="55" t="s">
        <v>92</v>
      </c>
      <c r="D9" s="56"/>
      <c r="E9" s="3" t="s">
        <v>8</v>
      </c>
      <c r="F9" s="6">
        <v>27000</v>
      </c>
      <c r="G9" s="3">
        <v>2</v>
      </c>
      <c r="H9" s="6">
        <f t="shared" si="0"/>
        <v>54000</v>
      </c>
      <c r="I9" s="2"/>
    </row>
    <row r="10" spans="1:9" ht="24" customHeight="1">
      <c r="A10" s="70"/>
      <c r="B10" s="71"/>
      <c r="C10" s="55" t="s">
        <v>86</v>
      </c>
      <c r="D10" s="56"/>
      <c r="E10" s="3" t="s">
        <v>9</v>
      </c>
      <c r="F10" s="6">
        <v>315000</v>
      </c>
      <c r="G10" s="3">
        <v>1</v>
      </c>
      <c r="H10" s="6">
        <f t="shared" si="0"/>
        <v>315000</v>
      </c>
      <c r="I10" s="2"/>
    </row>
    <row r="11" spans="1:9" ht="24" customHeight="1">
      <c r="A11" s="70"/>
      <c r="B11" s="71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70"/>
      <c r="B12" s="71"/>
      <c r="C12" s="59" t="s">
        <v>83</v>
      </c>
      <c r="D12" s="60"/>
      <c r="E12" s="3" t="s">
        <v>10</v>
      </c>
      <c r="F12" s="6">
        <v>58000</v>
      </c>
      <c r="G12" s="3">
        <v>1</v>
      </c>
      <c r="H12" s="6">
        <f t="shared" si="0"/>
        <v>58000</v>
      </c>
      <c r="I12" s="2"/>
    </row>
    <row r="13" spans="1:9" ht="24" customHeight="1">
      <c r="A13" s="70"/>
      <c r="B13" s="71"/>
      <c r="C13" s="49" t="s">
        <v>60</v>
      </c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70"/>
      <c r="B14" s="71"/>
      <c r="C14" s="49" t="s">
        <v>82</v>
      </c>
      <c r="D14" s="50"/>
      <c r="E14" s="3" t="s">
        <v>11</v>
      </c>
      <c r="F14" s="6">
        <v>42000</v>
      </c>
      <c r="G14" s="3">
        <v>1</v>
      </c>
      <c r="H14" s="6">
        <f t="shared" si="0"/>
        <v>42000</v>
      </c>
      <c r="I14" s="2"/>
    </row>
    <row r="15" spans="1:9" ht="24" customHeight="1">
      <c r="A15" s="70"/>
      <c r="B15" s="71"/>
      <c r="C15" s="49" t="s">
        <v>81</v>
      </c>
      <c r="D15" s="50"/>
      <c r="E15" s="3" t="s">
        <v>12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4" customHeight="1">
      <c r="A16" s="70"/>
      <c r="B16" s="71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70"/>
      <c r="B17" s="71"/>
      <c r="C17" s="61" t="s">
        <v>59</v>
      </c>
      <c r="D17" s="62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70"/>
      <c r="B18" s="71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70"/>
      <c r="B19" s="71"/>
      <c r="C19" s="47"/>
      <c r="D19" s="48"/>
      <c r="E19" s="4" t="s">
        <v>51</v>
      </c>
      <c r="F19" s="7">
        <v>27000</v>
      </c>
      <c r="G19" s="4">
        <v>-1</v>
      </c>
      <c r="H19" s="6">
        <f t="shared" si="0"/>
        <v>-27000</v>
      </c>
      <c r="I19" s="2"/>
    </row>
    <row r="20" spans="1:9" ht="12.75" customHeight="1">
      <c r="A20" s="72" t="s">
        <v>53</v>
      </c>
      <c r="B20" s="73"/>
      <c r="C20" s="46" t="s">
        <v>16</v>
      </c>
      <c r="D20" s="46"/>
      <c r="E20" s="63">
        <f>SUM(H6:H19)</f>
        <v>900000</v>
      </c>
      <c r="F20" s="63"/>
      <c r="G20" s="24">
        <v>1</v>
      </c>
      <c r="H20" s="121" t="s">
        <v>18</v>
      </c>
      <c r="I20" s="2"/>
    </row>
    <row r="21" spans="1:9" ht="12.75" customHeight="1">
      <c r="A21" s="74"/>
      <c r="B21" s="75"/>
      <c r="C21" s="46"/>
      <c r="D21" s="46"/>
      <c r="E21" s="63">
        <f>E20*G20</f>
        <v>900000</v>
      </c>
      <c r="F21" s="63"/>
      <c r="G21" s="63"/>
      <c r="H21" s="121"/>
      <c r="I21" s="2"/>
    </row>
    <row r="22" spans="1:9" ht="12.75" customHeight="1">
      <c r="A22" s="74"/>
      <c r="B22" s="75"/>
      <c r="C22" s="46"/>
      <c r="D22" s="46"/>
      <c r="E22" s="63"/>
      <c r="F22" s="63"/>
      <c r="G22" s="63"/>
      <c r="H22" s="121"/>
      <c r="I22" s="2"/>
    </row>
    <row r="23" spans="1:9" ht="17.25" customHeight="1">
      <c r="A23" s="74"/>
      <c r="B23" s="75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6"/>
      <c r="B24" s="77"/>
      <c r="C24" s="49"/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94" t="s">
        <v>75</v>
      </c>
      <c r="B25" s="95"/>
      <c r="C25" s="91"/>
      <c r="D25" s="50"/>
      <c r="E25" s="5"/>
      <c r="F25" s="6"/>
      <c r="G25" s="3"/>
      <c r="H25" s="6">
        <f>F25*G25</f>
        <v>0</v>
      </c>
      <c r="I25" s="2"/>
    </row>
    <row r="26" spans="1:9">
      <c r="A26" s="96"/>
      <c r="B26" s="97"/>
      <c r="C26" s="91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6"/>
      <c r="B27" s="97"/>
      <c r="C27" s="61"/>
      <c r="D27" s="62"/>
      <c r="E27" s="5"/>
      <c r="F27" s="6"/>
      <c r="G27" s="3"/>
      <c r="H27" s="6">
        <f t="shared" si="1"/>
        <v>0</v>
      </c>
      <c r="I27" s="2"/>
    </row>
    <row r="28" spans="1:9">
      <c r="A28" s="96"/>
      <c r="B28" s="97"/>
      <c r="C28" s="78" t="s">
        <v>90</v>
      </c>
      <c r="D28" s="62"/>
      <c r="E28" s="5" t="s">
        <v>91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96"/>
      <c r="B29" s="97"/>
      <c r="C29" s="61" t="s">
        <v>94</v>
      </c>
      <c r="D29" s="62"/>
      <c r="E29" s="5" t="s">
        <v>84</v>
      </c>
      <c r="F29" s="6">
        <v>38000</v>
      </c>
      <c r="G29" s="3">
        <v>1</v>
      </c>
      <c r="H29" s="6">
        <f t="shared" si="1"/>
        <v>38000</v>
      </c>
      <c r="I29" s="2"/>
    </row>
    <row r="30" spans="1:9">
      <c r="A30" s="96"/>
      <c r="B30" s="97"/>
      <c r="C30" s="61" t="s">
        <v>89</v>
      </c>
      <c r="D30" s="62"/>
      <c r="E30" s="5" t="s">
        <v>85</v>
      </c>
      <c r="F30" s="6">
        <v>25000</v>
      </c>
      <c r="G30" s="3">
        <v>2</v>
      </c>
      <c r="H30" s="6">
        <f t="shared" si="1"/>
        <v>50000</v>
      </c>
      <c r="I30" s="2"/>
    </row>
    <row r="31" spans="1:9" ht="16.5" hidden="1" customHeight="1">
      <c r="A31" s="96"/>
      <c r="B31" s="97"/>
      <c r="C31" s="61"/>
      <c r="D31" s="62"/>
      <c r="E31" s="5"/>
      <c r="F31" s="6"/>
      <c r="G31" s="3"/>
      <c r="H31" s="6">
        <f t="shared" si="1"/>
        <v>0</v>
      </c>
      <c r="I31" s="2"/>
    </row>
    <row r="32" spans="1:9">
      <c r="A32" s="98"/>
      <c r="B32" s="99"/>
      <c r="C32" s="61" t="s">
        <v>88</v>
      </c>
      <c r="D32" s="62"/>
      <c r="E32" s="5" t="s">
        <v>87</v>
      </c>
      <c r="F32" s="6">
        <v>25000</v>
      </c>
      <c r="G32" s="3">
        <v>1</v>
      </c>
      <c r="H32" s="6">
        <f t="shared" si="1"/>
        <v>25000</v>
      </c>
      <c r="I32" s="2"/>
    </row>
    <row r="33" spans="1:9" ht="13.5" customHeight="1">
      <c r="A33" s="100" t="s">
        <v>29</v>
      </c>
      <c r="B33" s="101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64">
        <f>SUM(H24:H32)</f>
        <v>113000</v>
      </c>
      <c r="F33" s="65"/>
      <c r="G33" s="65"/>
      <c r="H33" s="119" t="s">
        <v>18</v>
      </c>
      <c r="I33" s="2"/>
    </row>
    <row r="34" spans="1:9" ht="14.25" customHeight="1">
      <c r="A34" s="102"/>
      <c r="B34" s="103"/>
      <c r="C34" s="87"/>
      <c r="D34" s="88"/>
      <c r="E34" s="66"/>
      <c r="F34" s="67"/>
      <c r="G34" s="67"/>
      <c r="H34" s="120"/>
      <c r="I34" s="2"/>
    </row>
    <row r="35" spans="1:9" ht="16.5" customHeight="1">
      <c r="A35" s="92" t="s">
        <v>32</v>
      </c>
      <c r="B35" s="93"/>
      <c r="C35" s="83" t="b">
        <f>IF(F37="카드+현금",Sheet3!C11,IF(F37="현금+카드",Sheet3!C4))</f>
        <v>0</v>
      </c>
      <c r="D35" s="84"/>
      <c r="E35" s="8" t="s">
        <v>4</v>
      </c>
      <c r="F35" s="126">
        <f>SUM(E21,E33)</f>
        <v>1013000</v>
      </c>
      <c r="G35" s="126"/>
      <c r="H35" s="9" t="s">
        <v>18</v>
      </c>
      <c r="I35" s="2"/>
    </row>
    <row r="36" spans="1:9" ht="16.5" customHeight="1">
      <c r="A36" s="92" t="s">
        <v>31</v>
      </c>
      <c r="B36" s="93"/>
      <c r="C36" s="81" t="b">
        <f>IF(F37="카드+현금",Sheet3!C9,IF(F37="현금+카드",Sheet3!C6))</f>
        <v>0</v>
      </c>
      <c r="D36" s="82"/>
      <c r="E36" s="8" t="s">
        <v>19</v>
      </c>
      <c r="F36" s="124">
        <f>F35*1.1-F35</f>
        <v>101300</v>
      </c>
      <c r="G36" s="125"/>
      <c r="H36" s="10"/>
      <c r="I36" s="2"/>
    </row>
    <row r="37" spans="1:9" ht="17.25" customHeight="1">
      <c r="A37" s="92" t="s">
        <v>27</v>
      </c>
      <c r="B37" s="93"/>
      <c r="C37" s="105"/>
      <c r="D37" s="106"/>
      <c r="E37" s="8" t="s">
        <v>26</v>
      </c>
      <c r="F37" s="79" t="s">
        <v>76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100" t="s">
        <v>28</v>
      </c>
      <c r="B38" s="101"/>
      <c r="C38" s="107">
        <f>SUM(C35:C36)-C37</f>
        <v>0</v>
      </c>
      <c r="D38" s="108"/>
      <c r="E38" s="21" t="s">
        <v>27</v>
      </c>
      <c r="F38" s="128"/>
      <c r="G38" s="129"/>
      <c r="H38" s="130"/>
      <c r="I38" s="2"/>
    </row>
    <row r="39" spans="1:9" ht="20.25" customHeight="1">
      <c r="A39" s="102"/>
      <c r="B39" s="103"/>
      <c r="C39" s="109"/>
      <c r="D39" s="110"/>
      <c r="E39" s="25" t="s">
        <v>20</v>
      </c>
      <c r="F39" s="127">
        <f>IF(F37="현금(이체X)",F35,IF(F37="웹결제",ROUND(Sheet2!B7,-4),IF(F37="이체 및 현금영수증",F35+F35*10%,IF(F37="이체 및 세금계산서",F35+F35*10%,IF(F37="이체 및 세금계산서",F35+F35*10%,)))))-F38</f>
        <v>1114300</v>
      </c>
      <c r="G39" s="12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4" t="s">
        <v>55</v>
      </c>
      <c r="F41" s="104"/>
      <c r="G41" s="104"/>
      <c r="H41" s="104"/>
      <c r="I41" s="2"/>
    </row>
    <row r="42" spans="1:9">
      <c r="A42" s="36"/>
      <c r="B42" s="36"/>
      <c r="C42" s="2"/>
      <c r="D42" s="2"/>
      <c r="E42" s="104"/>
      <c r="F42" s="104"/>
      <c r="G42" s="104"/>
      <c r="H42" s="104"/>
      <c r="I42" s="2"/>
    </row>
    <row r="43" spans="1:9">
      <c r="C43" s="2"/>
      <c r="D43" s="2"/>
      <c r="E43" s="104"/>
      <c r="F43" s="104"/>
      <c r="G43" s="104"/>
      <c r="H43" s="104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1013000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564300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1012999.9999999999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1013000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1013000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2023-01-19T01:54:01Z</cp:lastPrinted>
  <dcterms:created xsi:type="dcterms:W3CDTF">2019-03-28T03:58:09Z</dcterms:created>
  <dcterms:modified xsi:type="dcterms:W3CDTF">2023-01-19T01:54:06Z</dcterms:modified>
</cp:coreProperties>
</file>