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3" documentId="8_{559140CB-14D9-4AEF-A77B-53E145DDFC51}" xr6:coauthVersionLast="47" xr6:coauthVersionMax="47" xr10:uidLastSave="{25913A12-8490-4EBD-A004-8D90F9B60FFE}"/>
  <bookViews>
    <workbookView xWindow="5295" yWindow="303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<sst xmlns="http://schemas.openxmlformats.org/spreadsheetml/2006/main" count="111" uniqueCount="96">
  <si>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</si>
  <si>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</si>
  <si>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</si>
  <si>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</si>
  <si>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</si>
  <si>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</si>
  <si>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</si>
  <si>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</si>
  <si>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</si>
  <si>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</si>
  <si>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</si>
  <si>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</si>
  <si>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</si>
  <si>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</si>
  <si>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</si>
  <si>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</si>
  <si>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</si>
  <si>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</si>
  <si>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</si>
  <si>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</si>
  <si>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</si>
  <si>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</si>
  <si>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</si>
  <si>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</si>
  <si>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</si>
  <si>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</si>
  <si>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</si>
  <si>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</si>
  <si>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</si>
  <si>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</si>
  <si>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</si>
  <si>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</si>
  <si>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</si>
  <si>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</si>
  <si>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</si>
  <si>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</si>
  <si>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</si>
  <si>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</si>
  <si>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</si>
  <si>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</si>
  <si>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</si>
  <si>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</si>
  <si>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</si>
  <si>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</si>
  <si>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</si>
  <si>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</si>
  <si>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</si>
  <si>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</si>
  <si>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</si>
  <si>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</si>
  <si>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</si>
  <si>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</si>
  <si>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</si>
  <si>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</si>
  <si>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</si>
  <si>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</si>
  <si>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</si>
  <si>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</si>
  <si>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</si>
  <si>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</si>
  <si>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</si>
  <si>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</si>
  <si>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</si>
  <si>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</si>
  <si>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</si>
  <si>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</si>
  <si>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</si>
  <si>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</si>
  <si>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</si>
  <si>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</si>
  <si>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</si>
  <si>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</si>
  <si>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</si>
  <si>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</si>
  <si>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</si>
  <si>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</si>
  <si>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윈도우</t>
    <phoneticPr fontId="1" type="noConversion"/>
  </si>
  <si>
    <t>윈도우 선택안함 (미설치)</t>
  </si>
  <si>
    <t xml:space="preserve">인텔 코어i5-12세대 12400F (엘더레이크) </t>
    <phoneticPr fontId="1" type="noConversion"/>
  </si>
  <si>
    <t>MSI PRO H610M-B DDR4</t>
    <phoneticPr fontId="1" type="noConversion"/>
  </si>
  <si>
    <t>삼성전자 DDR4-3200 16GB</t>
    <phoneticPr fontId="1" type="noConversion"/>
  </si>
  <si>
    <t xml:space="preserve">마이크로닉스 정격600W </t>
    <phoneticPr fontId="1" type="noConversion"/>
  </si>
  <si>
    <t>DEEPCOOL AK400 (BLACK)열을 잘 식혀줍니다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</si>
  <si>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</si>
  <si>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</si>
  <si>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우원석 고객님</t>
    <phoneticPr fontId="1" type="noConversion"/>
  </si>
  <si>
    <t>킹덤 코디 101 V2 화이트</t>
    <phoneticPr fontId="1" type="noConversion"/>
  </si>
  <si>
    <t>모니터</t>
    <phoneticPr fontId="1" type="noConversion"/>
  </si>
  <si>
    <t>WD BLUE 7200/64M (WD10EZEX, 1TB)1000GB</t>
    <phoneticPr fontId="1" type="noConversion"/>
  </si>
  <si>
    <t>파워플레이 로지텍 무선패드 정품</t>
    <phoneticPr fontId="1" type="noConversion"/>
  </si>
  <si>
    <t>무선패드</t>
    <phoneticPr fontId="1" type="noConversion"/>
  </si>
  <si>
    <t>래안텍 EdgeArt QA3260K QHD 165 게임무결점</t>
    <phoneticPr fontId="1" type="noConversion"/>
  </si>
  <si>
    <t>CAT.6 랜선 5M 서비스</t>
    <phoneticPr fontId="1" type="noConversion"/>
  </si>
  <si>
    <t>랜선</t>
    <phoneticPr fontId="1" type="noConversion"/>
  </si>
  <si>
    <t>DVD멀티</t>
    <phoneticPr fontId="1" type="noConversion"/>
  </si>
  <si>
    <t>DVD멀티 외장CD룸 3.0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</si>
</sst>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85</v>
      </c>
      <c r="C1" s="118" t="s">
        <v>74</v>
      </c>
      <c r="D1" s="119"/>
      <c r="E1" s="46"/>
      <c r="F1" s="47"/>
      <c r="G1" s="47"/>
      <c r="H1" s="48"/>
    </row>
    <row r="2" spans="1:9" ht="22.5" customHeight="1">
      <c r="A2" s="15" t="s">
        <v>38</v>
      </c>
      <c r="B2" s="29">
        <v>1028692991</v>
      </c>
      <c r="C2" s="120"/>
      <c r="D2" s="121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44933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22"/>
      <c r="C4" s="122"/>
      <c r="D4" s="123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7" t="s">
        <v>50</v>
      </c>
      <c r="B6" s="108"/>
      <c r="C6" s="60" t="s">
        <v>78</v>
      </c>
      <c r="D6" s="61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109"/>
      <c r="B7" s="110"/>
      <c r="C7" s="62" t="s">
        <v>82</v>
      </c>
      <c r="D7" s="63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9"/>
      <c r="B8" s="110"/>
      <c r="C8" s="64" t="s">
        <v>79</v>
      </c>
      <c r="D8" s="65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9"/>
      <c r="B9" s="110"/>
      <c r="C9" s="60" t="s">
        <v>80</v>
      </c>
      <c r="D9" s="61"/>
      <c r="E9" s="3" t="s">
        <v>8</v>
      </c>
      <c r="F9" s="6">
        <v>59000</v>
      </c>
      <c r="G9" s="3">
        <v>1</v>
      </c>
      <c r="H9" s="6">
        <f t="shared" si="0"/>
        <v>59000</v>
      </c>
      <c r="I9" s="2"/>
    </row>
    <row r="10" spans="1:9" ht="24" customHeight="1">
      <c r="A10" s="109"/>
      <c r="B10" s="110"/>
      <c r="C10" s="60" t="s">
        <v>83</v>
      </c>
      <c r="D10" s="61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9"/>
      <c r="B11" s="110"/>
      <c r="C11" s="133"/>
      <c r="D11" s="134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9"/>
      <c r="B12" s="110"/>
      <c r="C12" s="62" t="s">
        <v>84</v>
      </c>
      <c r="D12" s="94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9"/>
      <c r="B13" s="110"/>
      <c r="C13" s="127" t="s">
        <v>88</v>
      </c>
      <c r="D13" s="128"/>
      <c r="E13" s="3" t="s">
        <v>52</v>
      </c>
      <c r="F13" s="6">
        <v>64000</v>
      </c>
      <c r="G13" s="3">
        <v>1</v>
      </c>
      <c r="H13" s="6">
        <f t="shared" si="0"/>
        <v>64000</v>
      </c>
      <c r="I13" s="2"/>
    </row>
    <row r="14" spans="1:9" ht="29.25" customHeight="1">
      <c r="A14" s="109"/>
      <c r="B14" s="110"/>
      <c r="C14" s="127" t="s">
        <v>86</v>
      </c>
      <c r="D14" s="128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9"/>
      <c r="B15" s="110"/>
      <c r="C15" s="127" t="s">
        <v>81</v>
      </c>
      <c r="D15" s="128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9"/>
      <c r="B16" s="110"/>
      <c r="C16" s="129"/>
      <c r="D16" s="13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9"/>
      <c r="B17" s="110"/>
      <c r="C17" s="98" t="s">
        <v>57</v>
      </c>
      <c r="D17" s="9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9"/>
      <c r="B18" s="110"/>
      <c r="C18" s="131" t="s">
        <v>77</v>
      </c>
      <c r="D18" s="132"/>
      <c r="E18" s="4" t="s">
        <v>76</v>
      </c>
      <c r="F18" s="7"/>
      <c r="G18" s="4"/>
      <c r="H18" s="6">
        <f t="shared" si="0"/>
        <v>0</v>
      </c>
      <c r="I18" s="2"/>
    </row>
    <row r="19" spans="1:9">
      <c r="A19" s="109"/>
      <c r="B19" s="110"/>
      <c r="C19" s="125"/>
      <c r="D19" s="126"/>
      <c r="E19" s="4"/>
      <c r="F19" s="7"/>
      <c r="G19" s="4">
        <v>1</v>
      </c>
      <c r="H19" s="6">
        <f t="shared" si="0"/>
        <v>0</v>
      </c>
      <c r="I19" s="2"/>
    </row>
    <row r="20" spans="1:9" ht="12.75" customHeight="1">
      <c r="A20" s="111" t="s">
        <v>51</v>
      </c>
      <c r="B20" s="112"/>
      <c r="C20" s="124" t="s">
        <v>16</v>
      </c>
      <c r="D20" s="124"/>
      <c r="E20" s="102">
        <f>SUM(H6:H19)</f>
        <v>1002000</v>
      </c>
      <c r="F20" s="102"/>
      <c r="G20" s="24">
        <v>1</v>
      </c>
      <c r="H20" s="57" t="s">
        <v>18</v>
      </c>
      <c r="I20" s="2"/>
    </row>
    <row r="21" spans="1:9" ht="12.75" customHeight="1">
      <c r="A21" s="113"/>
      <c r="B21" s="114"/>
      <c r="C21" s="124"/>
      <c r="D21" s="124"/>
      <c r="E21" s="102">
        <f>E20*G20</f>
        <v>1002000</v>
      </c>
      <c r="F21" s="102"/>
      <c r="G21" s="102"/>
      <c r="H21" s="57"/>
      <c r="I21" s="2"/>
    </row>
    <row r="22" spans="1:9" ht="12.75" customHeight="1">
      <c r="A22" s="113"/>
      <c r="B22" s="114"/>
      <c r="C22" s="124"/>
      <c r="D22" s="124"/>
      <c r="E22" s="102"/>
      <c r="F22" s="102"/>
      <c r="G22" s="102"/>
      <c r="H22" s="57"/>
      <c r="I22" s="2"/>
    </row>
    <row r="23" spans="1:9" ht="17.25" customHeight="1">
      <c r="A23" s="113"/>
      <c r="B23" s="114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5"/>
      <c r="B24" s="116"/>
      <c r="C24" s="93" t="s">
        <v>91</v>
      </c>
      <c r="D24" s="94"/>
      <c r="E24" s="5" t="s">
        <v>87</v>
      </c>
      <c r="F24" s="6">
        <v>330000</v>
      </c>
      <c r="G24" s="3">
        <v>1</v>
      </c>
      <c r="H24" s="6">
        <f>F24*G24</f>
        <v>330000</v>
      </c>
      <c r="I24" s="2"/>
    </row>
    <row r="25" spans="1:9" ht="25.15" customHeight="1">
      <c r="A25" s="75" t="s">
        <v>75</v>
      </c>
      <c r="B25" s="76"/>
      <c r="C25" s="95" t="s">
        <v>95</v>
      </c>
      <c r="D25" s="96"/>
      <c r="E25" s="5" t="s">
        <v>94</v>
      </c>
      <c r="F25" s="6">
        <v>30000</v>
      </c>
      <c r="G25" s="3">
        <v>1</v>
      </c>
      <c r="H25" s="6">
        <f>F25*G25</f>
        <v>30000</v>
      </c>
      <c r="I25" s="2"/>
    </row>
    <row r="26" spans="1:9">
      <c r="A26" s="77"/>
      <c r="B26" s="78"/>
      <c r="C26" s="95" t="s">
        <v>89</v>
      </c>
      <c r="D26" s="97"/>
      <c r="E26" s="5" t="s">
        <v>90</v>
      </c>
      <c r="F26" s="6">
        <v>145000</v>
      </c>
      <c r="G26" s="3">
        <v>1</v>
      </c>
      <c r="H26" s="6">
        <f t="shared" ref="H26:H32" si="1">F26*G26</f>
        <v>145000</v>
      </c>
      <c r="I26" s="2"/>
    </row>
    <row r="27" spans="1:9">
      <c r="A27" s="77"/>
      <c r="B27" s="78"/>
      <c r="C27" s="100" t="s">
        <v>92</v>
      </c>
      <c r="D27" s="101"/>
      <c r="E27" s="5" t="s">
        <v>93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7"/>
      <c r="B28" s="78"/>
      <c r="E28" s="5"/>
      <c r="F28" s="6"/>
      <c r="G28" s="3"/>
      <c r="H28" s="6">
        <f t="shared" si="1"/>
        <v>0</v>
      </c>
      <c r="I28" s="2"/>
    </row>
    <row r="29" spans="1:9">
      <c r="A29" s="77"/>
      <c r="B29" s="78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77"/>
      <c r="B30" s="78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79"/>
      <c r="B32" s="80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7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8"/>
      <c r="E33" s="103">
        <f>SUM(H24:H32)</f>
        <v>505000</v>
      </c>
      <c r="F33" s="104"/>
      <c r="G33" s="104"/>
      <c r="H33" s="55" t="s">
        <v>18</v>
      </c>
      <c r="I33" s="2"/>
    </row>
    <row r="34" spans="1:9" ht="14.25" customHeight="1">
      <c r="A34" s="38"/>
      <c r="B34" s="39"/>
      <c r="C34" s="89"/>
      <c r="D34" s="90"/>
      <c r="E34" s="105"/>
      <c r="F34" s="106"/>
      <c r="G34" s="106"/>
      <c r="H34" s="56"/>
      <c r="I34" s="2"/>
    </row>
    <row r="35" spans="1:9" ht="16.5" customHeight="1">
      <c r="A35" s="73" t="s">
        <v>31</v>
      </c>
      <c r="B35" s="74"/>
      <c r="C35" s="85" t="b">
        <f>IF(F37="카드+현금",Sheet3!C11,IF(F37="현금+카드",Sheet3!C4))</f>
        <v>0</v>
      </c>
      <c r="D35" s="86"/>
      <c r="E35" s="8" t="s">
        <v>4</v>
      </c>
      <c r="F35" s="68">
        <f>SUM(E21,E33)</f>
        <v>1507000</v>
      </c>
      <c r="G35" s="68"/>
      <c r="H35" s="9" t="s">
        <v>18</v>
      </c>
      <c r="I35" s="2"/>
    </row>
    <row r="36" spans="1:9" ht="16.5" customHeight="1">
      <c r="A36" s="73" t="s">
        <v>30</v>
      </c>
      <c r="B36" s="74"/>
      <c r="C36" s="83" t="b">
        <f>IF(F37="카드+현금",Sheet3!C9,IF(F37="현금+카드",Sheet3!C6))</f>
        <v>0</v>
      </c>
      <c r="D36" s="84"/>
      <c r="E36" s="8" t="s">
        <v>19</v>
      </c>
      <c r="F36" s="66">
        <f>F35*1.1-F35</f>
        <v>150700.00000000023</v>
      </c>
      <c r="G36" s="67"/>
      <c r="H36" s="10"/>
      <c r="I36" s="2"/>
    </row>
    <row r="37" spans="1:9" ht="17.25" customHeight="1">
      <c r="A37" s="73" t="s">
        <v>26</v>
      </c>
      <c r="B37" s="74"/>
      <c r="C37" s="40"/>
      <c r="D37" s="41"/>
      <c r="E37" s="8" t="s">
        <v>25</v>
      </c>
      <c r="F37" s="81" t="s">
        <v>59</v>
      </c>
      <c r="G37" s="82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70">
        <v>17700</v>
      </c>
      <c r="G38" s="71"/>
      <c r="H38" s="72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9">
        <f>IF(F37="현금(이체X)",F35,IF(F37="웹결제",ROUND(Sheet2!B7,-4),IF(F37="이체 및 현금영수증",F35+F35*10%,IF(F37="이체 및 세금계산서",F35+F35*10%,IF(F37="이체 및 세금계산서",F35+F35*10%,)))))-F38</f>
        <v>1640000</v>
      </c>
      <c r="G39" s="6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7" t="s">
        <v>56</v>
      </c>
      <c r="G40" s="117"/>
      <c r="H40" s="27">
        <f>F39-(F36+F35)</f>
        <v>-17700.000000000233</v>
      </c>
      <c r="I40" s="2"/>
    </row>
    <row r="41" spans="1:9" ht="16.5" customHeight="1">
      <c r="C41" s="2"/>
      <c r="D41" s="2"/>
      <c r="E41" s="35" t="s">
        <v>53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69</v>
      </c>
      <c r="B3" s="50"/>
      <c r="C3" s="50"/>
      <c r="E3" t="s">
        <v>62</v>
      </c>
      <c r="F3">
        <f>Sheet1!F35</f>
        <v>1507000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1657700.0000000002</v>
      </c>
      <c r="D6" t="s">
        <v>65</v>
      </c>
    </row>
    <row r="8" spans="1:7">
      <c r="A8" s="50" t="s">
        <v>70</v>
      </c>
      <c r="B8" s="50"/>
      <c r="C8" s="50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1507000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1507000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18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1507000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17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2023-01-07T02:07:52Z</cp:lastPrinted>
  <dcterms:created xsi:type="dcterms:W3CDTF">2019-03-28T03:58:09Z</dcterms:created>
  <dcterms:modified xsi:type="dcterms:W3CDTF">2023-01-07T02:07:53Z</dcterms:modified>
</cp:coreProperties>
</file>