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DCEA91C4-ACB2-4ECA-9F07-8E629E16B997}" xr6:coauthVersionLast="47" xr6:coauthVersionMax="47" xr10:uidLastSave="{F3CD494C-CAD0-42BF-BA0D-25F7F440A018}"/>
  <bookViews>
    <workbookView xWindow="9015" yWindow="0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<sst xmlns="http://schemas.openxmlformats.org/spreadsheetml/2006/main" count="116" uniqueCount="100">
  <si>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</si>
  <si>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</si>
  <si>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</si>
  <si>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</si>
  <si>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</si>
  <si>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</si>
  <si>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</si>
  <si>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</si>
  <si>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</si>
  <si>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</si>
  <si>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</si>
  <si>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</si>
  <si>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</si>
  <si>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</si>
  <si>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</si>
  <si>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</si>
  <si>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</si>
  <si>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</si>
  <si>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</si>
  <si>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</si>
  <si>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</si>
  <si>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</si>
  <si>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</si>
  <si>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</si>
  <si>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</si>
  <si>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</si>
  <si>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</si>
  <si>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</si>
  <si>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</si>
  <si>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</si>
  <si>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</si>
  <si>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</si>
  <si>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</si>
  <si>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</si>
  <si>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</si>
  <si>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</si>
  <si>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</si>
  <si>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</si>
  <si>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</si>
  <si>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</si>
  <si>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</si>
  <si>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</si>
  <si>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</si>
  <si>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</si>
  <si>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</si>
  <si>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</si>
  <si>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</si>
  <si>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</si>
  <si>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</si>
  <si>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</si>
  <si>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</si>
  <si>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</si>
  <si>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</si>
  <si>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</si>
  <si>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</si>
  <si>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</si>
  <si>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</si>
  <si>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</si>
  <si>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</si>
  <si>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</si>
  <si>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</si>
  <si>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</si>
  <si>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</si>
  <si>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</si>
  <si>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</si>
  <si>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</si>
  <si>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</si>
  <si>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</si>
  <si>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</si>
  <si>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</si>
  <si>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</si>
  <si>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</si>
  <si>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</si>
  <si>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</si>
  <si>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</si>
  <si>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</si>
  <si>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</si>
  <si>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</si>
  <si>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인텔 코어i5-12세대 12400F (엘더레이크) (정품)</t>
    <phoneticPr fontId="1" type="noConversion"/>
  </si>
  <si>
    <t>JONSBO CR-1000 AUTO RGB (BLACK)</t>
    <phoneticPr fontId="1" type="noConversion"/>
  </si>
  <si>
    <t xml:space="preserve">GIGABYTE B660M DS3H D4 </t>
    <phoneticPr fontId="1" type="noConversion"/>
  </si>
  <si>
    <t>삼성전자 DDR4-3200 (16GB)</t>
    <phoneticPr fontId="1" type="noConversion"/>
  </si>
  <si>
    <t>ZOTAC GAMING 지포스 RTX 3070 TWIN Edge OC D6 8GB LHR</t>
    <phoneticPr fontId="1" type="noConversion"/>
  </si>
  <si>
    <t>DAVEN KAISER AIR 강화유리 (블랙)</t>
    <phoneticPr fontId="1" type="noConversion"/>
  </si>
  <si>
    <t>마이크로닉스 Classic II 풀체인지 700W 80PLUS BRONZE</t>
    <phoneticPr fontId="1" type="noConversion"/>
  </si>
  <si>
    <t>삼성전자 오디세이 G4 S27BG400</t>
    <phoneticPr fontId="1" type="noConversion"/>
  </si>
  <si>
    <t>한성컴퓨터 SIROCO GS200 (8W, 블랙)</t>
    <phoneticPr fontId="1" type="noConversion"/>
  </si>
  <si>
    <t>로지텍 G402 벌크 (블랙)</t>
    <phoneticPr fontId="1" type="noConversion"/>
  </si>
  <si>
    <t>모니터</t>
    <phoneticPr fontId="1" type="noConversion"/>
  </si>
  <si>
    <t>마우스</t>
    <phoneticPr fontId="1" type="noConversion"/>
  </si>
  <si>
    <t>키보드</t>
    <phoneticPr fontId="1" type="noConversion"/>
  </si>
  <si>
    <t>스피커</t>
    <phoneticPr fontId="1" type="noConversion"/>
  </si>
  <si>
    <t>게이밍장패드 서비스</t>
    <phoneticPr fontId="1" type="noConversion"/>
  </si>
  <si>
    <t>장패드</t>
    <phoneticPr fontId="1" type="noConversion"/>
  </si>
  <si>
    <t>삼성 PM9A1 M.2 NVMe 병행 (512GB) 일반980 삼성대비 더  2배빠릅니다</t>
    <phoneticPr fontId="1" type="noConversion"/>
  </si>
  <si>
    <t>전라도-배송비 서비스 (소개로연락주심)</t>
    <phoneticPr fontId="1" type="noConversion"/>
  </si>
  <si>
    <t>장송열님소개(김성조님)</t>
    <phoneticPr fontId="1" type="noConversion"/>
  </si>
  <si>
    <t>벌크없어서 정품으로출고 6천원서비스</t>
    <phoneticPr fontId="1" type="noConversion"/>
  </si>
  <si>
    <t>추후하드설치 선작업 완료</t>
    <phoneticPr fontId="1" type="noConversion"/>
  </si>
  <si>
    <t>COX CK450 교체축RGB 기계식 게이밍 (블랙)적축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</si>
</sst>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3" fillId="0" borderId="0" xfId="0" applyFont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topLeftCell="A19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96</v>
      </c>
      <c r="C1" s="37" t="s">
        <v>76</v>
      </c>
      <c r="D1" s="38"/>
      <c r="E1" s="109"/>
      <c r="F1" s="110"/>
      <c r="G1" s="110"/>
      <c r="H1" s="111"/>
    </row>
    <row r="2" spans="1:9" ht="22.5" customHeight="1">
      <c r="A2" s="15" t="s">
        <v>39</v>
      </c>
      <c r="B2" s="29">
        <v>1031827535</v>
      </c>
      <c r="C2" s="39"/>
      <c r="D2" s="40"/>
      <c r="E2" s="112"/>
      <c r="F2" s="113"/>
      <c r="G2" s="113"/>
      <c r="H2" s="114"/>
    </row>
    <row r="3" spans="1:9" ht="22.5" customHeight="1">
      <c r="A3" s="15" t="s">
        <v>40</v>
      </c>
      <c r="B3" s="16">
        <f ca="1">TODAY()</f>
        <v>44919</v>
      </c>
      <c r="C3" s="15" t="s">
        <v>41</v>
      </c>
      <c r="D3" s="18"/>
      <c r="E3" s="112"/>
      <c r="F3" s="113"/>
      <c r="G3" s="113"/>
      <c r="H3" s="114"/>
    </row>
    <row r="4" spans="1:9" ht="22.5" customHeight="1">
      <c r="A4" s="14" t="s">
        <v>38</v>
      </c>
      <c r="B4" s="43"/>
      <c r="C4" s="43"/>
      <c r="D4" s="44"/>
      <c r="E4" s="115"/>
      <c r="F4" s="116"/>
      <c r="G4" s="116"/>
      <c r="H4" s="117"/>
    </row>
    <row r="5" spans="1:9">
      <c r="A5" s="41" t="s">
        <v>0</v>
      </c>
      <c r="B5" s="42"/>
      <c r="C5" s="41" t="s">
        <v>5</v>
      </c>
      <c r="D5" s="4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7" t="s">
        <v>52</v>
      </c>
      <c r="B6" s="68"/>
      <c r="C6" s="54" t="s">
        <v>78</v>
      </c>
      <c r="D6" s="55"/>
      <c r="E6" s="3" t="s">
        <v>6</v>
      </c>
      <c r="F6" s="6">
        <v>219000</v>
      </c>
      <c r="G6" s="3">
        <v>1</v>
      </c>
      <c r="H6" s="6">
        <f>F6*G6</f>
        <v>219000</v>
      </c>
      <c r="I6" s="2"/>
    </row>
    <row r="7" spans="1:9" ht="24" customHeight="1">
      <c r="A7" s="69"/>
      <c r="B7" s="70"/>
      <c r="C7" s="54" t="s">
        <v>79</v>
      </c>
      <c r="D7" s="55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69"/>
      <c r="B8" s="70"/>
      <c r="C8" s="121" t="s">
        <v>80</v>
      </c>
      <c r="D8" s="122"/>
      <c r="E8" s="3" t="s">
        <v>7</v>
      </c>
      <c r="F8" s="6">
        <v>160000</v>
      </c>
      <c r="G8" s="3">
        <v>1</v>
      </c>
      <c r="H8" s="6">
        <f t="shared" si="0"/>
        <v>160000</v>
      </c>
      <c r="I8" s="2"/>
    </row>
    <row r="9" spans="1:9" ht="37.5" customHeight="1">
      <c r="A9" s="69"/>
      <c r="B9" s="70"/>
      <c r="C9" s="54" t="s">
        <v>81</v>
      </c>
      <c r="D9" s="55"/>
      <c r="E9" s="3" t="s">
        <v>8</v>
      </c>
      <c r="F9" s="6">
        <v>57000</v>
      </c>
      <c r="G9" s="3">
        <v>2</v>
      </c>
      <c r="H9" s="6">
        <f t="shared" si="0"/>
        <v>114000</v>
      </c>
      <c r="I9" s="2"/>
    </row>
    <row r="10" spans="1:9" ht="24" customHeight="1">
      <c r="A10" s="69"/>
      <c r="B10" s="70"/>
      <c r="C10" s="54" t="s">
        <v>82</v>
      </c>
      <c r="D10" s="55"/>
      <c r="E10" s="3" t="s">
        <v>9</v>
      </c>
      <c r="F10" s="6">
        <v>795000</v>
      </c>
      <c r="G10" s="3">
        <v>1</v>
      </c>
      <c r="H10" s="6">
        <f t="shared" si="0"/>
        <v>795000</v>
      </c>
      <c r="I10" s="2"/>
    </row>
    <row r="11" spans="1:9" ht="24" customHeight="1">
      <c r="A11" s="69"/>
      <c r="B11" s="70"/>
      <c r="C11" s="56"/>
      <c r="D11" s="5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8" t="s">
        <v>94</v>
      </c>
      <c r="D12" s="59"/>
      <c r="E12" s="3" t="s">
        <v>10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69"/>
      <c r="B13" s="70"/>
      <c r="C13" s="48"/>
      <c r="D13" s="49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8" t="s">
        <v>83</v>
      </c>
      <c r="D14" s="49"/>
      <c r="E14" s="3" t="s">
        <v>11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4" customHeight="1">
      <c r="A15" s="69"/>
      <c r="B15" s="70"/>
      <c r="C15" s="48" t="s">
        <v>84</v>
      </c>
      <c r="D15" s="49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69"/>
      <c r="B16" s="70"/>
      <c r="C16" s="50"/>
      <c r="D16" s="51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2" t="s">
        <v>49</v>
      </c>
      <c r="D18" s="53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6"/>
      <c r="D19" s="47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5" t="s">
        <v>16</v>
      </c>
      <c r="D20" s="45"/>
      <c r="E20" s="62">
        <f>SUM(H6:H19)</f>
        <v>1570000</v>
      </c>
      <c r="F20" s="62"/>
      <c r="G20" s="24">
        <v>1</v>
      </c>
      <c r="H20" s="120" t="s">
        <v>18</v>
      </c>
      <c r="I20" s="2"/>
    </row>
    <row r="21" spans="1:9" ht="12.75" customHeight="1">
      <c r="A21" s="73"/>
      <c r="B21" s="74"/>
      <c r="C21" s="45"/>
      <c r="D21" s="45"/>
      <c r="E21" s="62">
        <f>E20*G20</f>
        <v>1570000</v>
      </c>
      <c r="F21" s="62"/>
      <c r="G21" s="62"/>
      <c r="H21" s="120"/>
      <c r="I21" s="2"/>
    </row>
    <row r="22" spans="1:9" ht="12.75" customHeight="1">
      <c r="A22" s="73"/>
      <c r="B22" s="74"/>
      <c r="C22" s="45"/>
      <c r="D22" s="45"/>
      <c r="E22" s="62"/>
      <c r="F22" s="62"/>
      <c r="G22" s="62"/>
      <c r="H22" s="120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8" t="s">
        <v>85</v>
      </c>
      <c r="D24" s="49"/>
      <c r="E24" s="5" t="s">
        <v>88</v>
      </c>
      <c r="F24" s="6">
        <v>415000</v>
      </c>
      <c r="G24" s="3">
        <v>1</v>
      </c>
      <c r="H24" s="6">
        <f>F24*G24</f>
        <v>415000</v>
      </c>
      <c r="I24" s="2"/>
    </row>
    <row r="25" spans="1:9" ht="25.15" customHeight="1">
      <c r="A25" s="92" t="s">
        <v>77</v>
      </c>
      <c r="B25" s="93"/>
      <c r="C25" s="89" t="s">
        <v>87</v>
      </c>
      <c r="D25" s="49"/>
      <c r="E25" s="5" t="s">
        <v>89</v>
      </c>
      <c r="F25" s="6">
        <v>40000</v>
      </c>
      <c r="G25" s="3">
        <v>1</v>
      </c>
      <c r="H25" s="6">
        <f>F25*G25</f>
        <v>40000</v>
      </c>
      <c r="I25" s="2"/>
    </row>
    <row r="26" spans="1:9">
      <c r="A26" s="94"/>
      <c r="B26" s="95"/>
      <c r="C26" s="89" t="s">
        <v>99</v>
      </c>
      <c r="D26" s="49"/>
      <c r="E26" s="5" t="s">
        <v>90</v>
      </c>
      <c r="F26" s="6">
        <v>33000</v>
      </c>
      <c r="G26" s="3">
        <v>1</v>
      </c>
      <c r="H26" s="6">
        <f t="shared" ref="H26:H32" si="1">F26*G26</f>
        <v>33000</v>
      </c>
      <c r="I26" s="2"/>
    </row>
    <row r="27" spans="1:9">
      <c r="A27" s="94"/>
      <c r="B27" s="95"/>
      <c r="C27" s="60" t="s">
        <v>86</v>
      </c>
      <c r="D27" s="61"/>
      <c r="E27" s="5" t="s">
        <v>91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94"/>
      <c r="B28" s="95"/>
      <c r="D28" s="35" t="s">
        <v>92</v>
      </c>
      <c r="E28" s="5" t="s">
        <v>93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94"/>
      <c r="B29" s="95"/>
      <c r="C29" s="60" t="s">
        <v>95</v>
      </c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 t="s">
        <v>97</v>
      </c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>
      <c r="A32" s="96"/>
      <c r="B32" s="97"/>
      <c r="C32" s="60" t="s">
        <v>98</v>
      </c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513000</v>
      </c>
      <c r="F33" s="64"/>
      <c r="G33" s="64"/>
      <c r="H33" s="118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9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5">
        <f>SUM(E21,E33)</f>
        <v>2083000</v>
      </c>
      <c r="G35" s="125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3">
        <f>F35*1.1-F35</f>
        <v>208300</v>
      </c>
      <c r="G36" s="124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61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7"/>
      <c r="G38" s="128"/>
      <c r="H38" s="129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6">
        <f>IF(F37="현금(이체X)",F35,IF(F37="웹결제",ROUND(Sheet2!B7,-4),IF(F37="이체 및 현금영수증",F35+F35*10%,IF(F37="이체 및 세금계산서",F35+F35*10%,IF(F37="이체 및 세금계산서",F35+F35*10%,)))))-F38</f>
        <v>2291300</v>
      </c>
      <c r="G39" s="126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6" t="s">
        <v>58</v>
      </c>
      <c r="G40" s="36"/>
      <c r="H40" s="27">
        <f>F39-(F36+F35)</f>
        <v>0</v>
      </c>
      <c r="I40" s="2"/>
    </row>
    <row r="41" spans="1:9" ht="16.5" customHeight="1">
      <c r="C41" s="2"/>
      <c r="D41" s="2"/>
      <c r="E41" s="102" t="s">
        <v>55</v>
      </c>
      <c r="F41" s="102"/>
      <c r="G41" s="102"/>
      <c r="H41" s="102"/>
      <c r="I41" s="2"/>
    </row>
    <row r="42" spans="1:9"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3" t="s">
        <v>71</v>
      </c>
      <c r="B3" s="113"/>
      <c r="C3" s="113"/>
      <c r="E3" t="s">
        <v>64</v>
      </c>
      <c r="F3">
        <f>Sheet1!F35</f>
        <v>2083000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2291300</v>
      </c>
      <c r="D6" t="s">
        <v>67</v>
      </c>
    </row>
    <row r="8" spans="1:7">
      <c r="A8" s="113" t="s">
        <v>72</v>
      </c>
      <c r="B8" s="113"/>
      <c r="C8" s="113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2082999.9999999998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2083000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2083000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2022-12-23T05:29:32Z</cp:lastPrinted>
  <dcterms:created xsi:type="dcterms:W3CDTF">2019-03-28T03:58:09Z</dcterms:created>
  <dcterms:modified xsi:type="dcterms:W3CDTF">2022-12-24T05:39:55Z</dcterms:modified>
</cp:coreProperties>
</file>