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62C7597-F183-4896-8FE0-B8A63B7F3CCF}" xr6:coauthVersionLast="47" xr6:coauthVersionMax="47" xr10:uidLastSave="{00000000-0000-0000-0000-000000000000}"/>
  <bookViews>
    <workbookView xWindow="9165" yWindow="150" windowWidth="14400" windowHeight="1551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C38" i="1"/>
  <c r="F36" i="1"/>
  <c r="B5" i="2" l="1"/>
  <c r="B6" i="2"/>
  <c r="F39" i="1" s="1"/>
  <c r="H40" i="1" s="1"/>
</calcChain>
</file>

<file path=xl/sharedStrings.xml><?xml version="1.0" encoding="utf-8"?>
<sst xmlns="http://schemas.openxmlformats.org/spreadsheetml/2006/main" count="91" uniqueCount="81">
  <si>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</si>
  <si>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</si>
  <si>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</si>
  <si>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</si>
  <si>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</si>
  <si>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</si>
  <si>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</si>
  <si>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</si>
  <si>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</si>
  <si>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</si>
  <si>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</si>
  <si>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</si>
  <si>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</si>
  <si>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</si>
  <si>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</si>
  <si>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</si>
  <si>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</si>
  <si>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</si>
  <si>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</si>
  <si>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</si>
  <si>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</si>
  <si>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</si>
  <si>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</si>
  <si>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</si>
  <si>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</si>
  <si>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</si>
  <si>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</si>
  <si>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</si>
  <si>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</si>
  <si>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</si>
  <si>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</si>
  <si>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</si>
  <si>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</si>
  <si>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</si>
  <si>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</si>
  <si>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</si>
  <si>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</si>
  <si>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</si>
  <si>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</si>
  <si>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</si>
  <si>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</si>
  <si>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</si>
  <si>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</si>
  <si>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</si>
  <si>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</si>
  <si>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</si>
  <si>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</si>
  <si>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</si>
  <si>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</si>
  <si>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</si>
  <si>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</si>
  <si>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</si>
  <si>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</si>
  <si>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</si>
  <si>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</si>
  <si>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</si>
  <si>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</si>
  <si>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</si>
  <si>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</si>
  <si>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</si>
  <si>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</si>
  <si>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</si>
  <si>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</si>
  <si>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인텔UHD610 내장그래픽</t>
    <phoneticPr fontId="1" type="noConversion"/>
  </si>
  <si>
    <t>인텔정품쿨러</t>
    <phoneticPr fontId="1" type="noConversion"/>
  </si>
  <si>
    <t>이체 및 세금계산서</t>
  </si>
  <si>
    <t>기가바이트 H510M-H</t>
    <phoneticPr fontId="1" type="noConversion"/>
  </si>
  <si>
    <t>삼성전자 DDR4-(8GB)</t>
    <phoneticPr fontId="1" type="noConversion"/>
  </si>
  <si>
    <t>인텔 팬티엄 G6405 (코멧레이크S) (정품)</t>
    <phoneticPr fontId="1" type="noConversion"/>
  </si>
  <si>
    <t>일반대비 3-5배빠른 nvme SSD 256G</t>
    <phoneticPr fontId="1" type="noConversion"/>
  </si>
  <si>
    <t xml:space="preserve">잘만정격 500W </t>
    <phoneticPr fontId="1" type="noConversion"/>
  </si>
  <si>
    <t xml:space="preserve"> 사무용 미니케이스</t>
    <phoneticPr fontId="1" type="noConversion"/>
  </si>
  <si>
    <t xml:space="preserve"> PIXELART PA242MF 프리싱크 75 무결점</t>
    <phoneticPr fontId="1" type="noConversion"/>
  </si>
  <si>
    <t>모니터</t>
    <phoneticPr fontId="1" type="noConversion"/>
  </si>
  <si>
    <t>키보드 마우스 합본셋트 서비스</t>
    <phoneticPr fontId="1" type="noConversion"/>
  </si>
  <si>
    <t>키보드셋트</t>
    <phoneticPr fontId="1" type="noConversion"/>
  </si>
  <si>
    <t>마우스패드 두꺼운것</t>
    <phoneticPr fontId="1" type="noConversion"/>
  </si>
  <si>
    <t>마우스패드</t>
    <phoneticPr fontId="1" type="noConversion"/>
  </si>
  <si>
    <t>유현수 고객님(광진구 미용실)</t>
    <phoneticPr fontId="1" type="noConversion"/>
  </si>
  <si>
    <t xml:space="preserve">키보드놓고 가셔서 나중에 챙겨드리기 </t>
    <phoneticPr fontId="1" type="noConversion"/>
  </si>
  <si>
    <t>기존 하드디스크+기존 240G 추가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</si>
</sst>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51</v>
      </c>
      <c r="B1" s="19" t="s">
        <v>78</v>
      </c>
      <c r="C1" s="107" t="s">
        <v>59</v>
      </c>
      <c r="D1" s="108"/>
      <c r="E1" s="41"/>
      <c r="F1" s="42"/>
      <c r="G1" s="42"/>
      <c r="H1" s="43"/>
    </row>
    <row r="2" spans="1:9" ht="22.5" customHeight="1">
      <c r="A2" s="15" t="s">
        <v>40</v>
      </c>
      <c r="B2" s="29">
        <v>1093516018</v>
      </c>
      <c r="C2" s="109"/>
      <c r="D2" s="110"/>
      <c r="E2" s="44"/>
      <c r="F2" s="45"/>
      <c r="G2" s="45"/>
      <c r="H2" s="46"/>
    </row>
    <row r="3" spans="1:9" ht="22.5" customHeight="1">
      <c r="A3" s="15" t="s">
        <v>41</v>
      </c>
      <c r="B3" s="16">
        <f ca="1">TODAY()</f>
        <v>44901</v>
      </c>
      <c r="C3" s="15" t="s">
        <v>42</v>
      </c>
      <c r="D3" s="18">
        <v>44828</v>
      </c>
      <c r="E3" s="44"/>
      <c r="F3" s="45"/>
      <c r="G3" s="45"/>
      <c r="H3" s="46"/>
    </row>
    <row r="4" spans="1:9" ht="22.5" customHeight="1">
      <c r="A4" s="14" t="s">
        <v>39</v>
      </c>
      <c r="B4" s="111"/>
      <c r="C4" s="111"/>
      <c r="D4" s="112"/>
      <c r="E4" s="47"/>
      <c r="F4" s="48"/>
      <c r="G4" s="48"/>
      <c r="H4" s="49"/>
    </row>
    <row r="5" spans="1:9">
      <c r="A5" s="53" t="s">
        <v>0</v>
      </c>
      <c r="B5" s="54"/>
      <c r="C5" s="53" t="s">
        <v>5</v>
      </c>
      <c r="D5" s="54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6" t="s">
        <v>53</v>
      </c>
      <c r="B6" s="97"/>
      <c r="C6" s="55" t="s">
        <v>68</v>
      </c>
      <c r="D6" s="56"/>
      <c r="E6" s="3" t="s">
        <v>6</v>
      </c>
      <c r="F6" s="6">
        <v>92000</v>
      </c>
      <c r="G6" s="3">
        <v>1</v>
      </c>
      <c r="H6" s="6">
        <f>F6*G6</f>
        <v>92000</v>
      </c>
      <c r="I6" s="2"/>
    </row>
    <row r="7" spans="1:9" ht="24" customHeight="1">
      <c r="A7" s="98"/>
      <c r="B7" s="99"/>
      <c r="C7" s="55" t="s">
        <v>64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8"/>
      <c r="B8" s="99"/>
      <c r="C8" s="57" t="s">
        <v>66</v>
      </c>
      <c r="D8" s="58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37.5" customHeight="1">
      <c r="A9" s="98"/>
      <c r="B9" s="99"/>
      <c r="C9" s="55" t="s">
        <v>67</v>
      </c>
      <c r="D9" s="56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4" customHeight="1">
      <c r="A10" s="98"/>
      <c r="B10" s="99"/>
      <c r="C10" s="55" t="s">
        <v>63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8"/>
      <c r="B11" s="99"/>
      <c r="C11" s="120"/>
      <c r="D11" s="121"/>
      <c r="E11" s="3" t="s">
        <v>62</v>
      </c>
      <c r="F11" s="6"/>
      <c r="G11" s="3"/>
      <c r="H11" s="6">
        <f t="shared" si="0"/>
        <v>0</v>
      </c>
      <c r="I11" s="2"/>
    </row>
    <row r="12" spans="1:9" ht="24" customHeight="1">
      <c r="A12" s="98"/>
      <c r="B12" s="99"/>
      <c r="C12" s="122" t="s">
        <v>69</v>
      </c>
      <c r="D12" s="56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98"/>
      <c r="B13" s="99"/>
      <c r="C13" s="86" t="s">
        <v>80</v>
      </c>
      <c r="D13" s="87"/>
      <c r="E13" s="3" t="s">
        <v>55</v>
      </c>
      <c r="F13" s="6"/>
      <c r="G13" s="3"/>
      <c r="H13" s="6">
        <f t="shared" si="0"/>
        <v>0</v>
      </c>
      <c r="I13" s="2"/>
    </row>
    <row r="14" spans="1:9" ht="29.25" customHeight="1">
      <c r="A14" s="98"/>
      <c r="B14" s="99"/>
      <c r="C14" s="86" t="s">
        <v>71</v>
      </c>
      <c r="D14" s="87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8"/>
      <c r="B15" s="99"/>
      <c r="C15" s="86" t="s">
        <v>70</v>
      </c>
      <c r="D15" s="87"/>
      <c r="E15" s="3" t="s">
        <v>12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98"/>
      <c r="B16" s="99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8"/>
      <c r="B17" s="99"/>
      <c r="C17" s="89" t="s">
        <v>61</v>
      </c>
      <c r="D17" s="9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8"/>
      <c r="B18" s="99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8"/>
      <c r="B19" s="99"/>
      <c r="C19" s="114"/>
      <c r="D19" s="115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100" t="s">
        <v>54</v>
      </c>
      <c r="B20" s="101"/>
      <c r="C20" s="113" t="s">
        <v>16</v>
      </c>
      <c r="D20" s="113"/>
      <c r="E20" s="91">
        <f>SUM(H6:H19)</f>
        <v>390000</v>
      </c>
      <c r="F20" s="91"/>
      <c r="G20" s="24">
        <v>1</v>
      </c>
      <c r="H20" s="52" t="s">
        <v>18</v>
      </c>
      <c r="I20" s="2"/>
    </row>
    <row r="21" spans="1:9" ht="12.75" customHeight="1">
      <c r="A21" s="102"/>
      <c r="B21" s="103"/>
      <c r="C21" s="113"/>
      <c r="D21" s="113"/>
      <c r="E21" s="91">
        <f>E20*G20</f>
        <v>390000</v>
      </c>
      <c r="F21" s="91"/>
      <c r="G21" s="91"/>
      <c r="H21" s="52"/>
      <c r="I21" s="2"/>
    </row>
    <row r="22" spans="1:9" ht="12.75" customHeight="1">
      <c r="A22" s="102"/>
      <c r="B22" s="103"/>
      <c r="C22" s="113"/>
      <c r="D22" s="113"/>
      <c r="E22" s="91"/>
      <c r="F22" s="91"/>
      <c r="G22" s="91"/>
      <c r="H22" s="52"/>
      <c r="I22" s="2"/>
    </row>
    <row r="23" spans="1:9" ht="17.25" customHeight="1">
      <c r="A23" s="102"/>
      <c r="B23" s="103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4"/>
      <c r="B24" s="105"/>
      <c r="C24" s="86" t="s">
        <v>72</v>
      </c>
      <c r="D24" s="87"/>
      <c r="E24" s="5" t="s">
        <v>73</v>
      </c>
      <c r="F24" s="6">
        <v>100000</v>
      </c>
      <c r="G24" s="3">
        <v>1</v>
      </c>
      <c r="H24" s="6">
        <f>F24*G24</f>
        <v>100000</v>
      </c>
      <c r="I24" s="2"/>
    </row>
    <row r="25" spans="1:9" ht="25.15" customHeight="1">
      <c r="A25" s="68"/>
      <c r="B25" s="69"/>
      <c r="C25" s="88" t="s">
        <v>74</v>
      </c>
      <c r="D25" s="87"/>
      <c r="E25" s="5" t="s">
        <v>75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0"/>
      <c r="B26" s="71"/>
      <c r="C26" s="88" t="s">
        <v>76</v>
      </c>
      <c r="D26" s="87"/>
      <c r="E26" s="5" t="s">
        <v>77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0"/>
      <c r="B27" s="71"/>
      <c r="C27" s="89"/>
      <c r="D27" s="90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89" t="s">
        <v>79</v>
      </c>
      <c r="D29" s="90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89"/>
      <c r="D30" s="9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89"/>
      <c r="D31" s="90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89"/>
      <c r="D32" s="90"/>
      <c r="E32" s="5"/>
      <c r="F32" s="6"/>
      <c r="G32" s="3"/>
      <c r="H32" s="6">
        <f t="shared" si="1"/>
        <v>0</v>
      </c>
      <c r="I32" s="2"/>
    </row>
    <row r="33" spans="1:9" ht="13.5" customHeight="1">
      <c r="A33" s="31" t="s">
        <v>29</v>
      </c>
      <c r="B33" s="32"/>
      <c r="C33" s="80" t="str">
        <f>IF(F37="현금(이체X)",Sheet2!C1,IF(F37="카드",Sheet2!C1,IF(F37="이체 및 현금영수증",Sheet2!C1,IF(F37="카드+현금",Sheet2!C2,IF(F37="이체 및 세금계산서",Sheet2!C1)))))</f>
        <v>선택사항</v>
      </c>
      <c r="D33" s="81"/>
      <c r="E33" s="92">
        <f>SUM(H24:H32)</f>
        <v>100000</v>
      </c>
      <c r="F33" s="93"/>
      <c r="G33" s="93"/>
      <c r="H33" s="50" t="s">
        <v>18</v>
      </c>
      <c r="I33" s="2"/>
    </row>
    <row r="34" spans="1:9" ht="14.25" customHeight="1">
      <c r="A34" s="33"/>
      <c r="B34" s="34"/>
      <c r="C34" s="82"/>
      <c r="D34" s="83"/>
      <c r="E34" s="94"/>
      <c r="F34" s="95"/>
      <c r="G34" s="95"/>
      <c r="H34" s="51"/>
      <c r="I34" s="2"/>
    </row>
    <row r="35" spans="1:9" ht="16.5" customHeight="1">
      <c r="A35" s="66" t="s">
        <v>32</v>
      </c>
      <c r="B35" s="67"/>
      <c r="C35" s="78"/>
      <c r="D35" s="79"/>
      <c r="E35" s="8" t="s">
        <v>4</v>
      </c>
      <c r="F35" s="61">
        <f>SUM(E21,E33)</f>
        <v>490000</v>
      </c>
      <c r="G35" s="61"/>
      <c r="H35" s="9" t="s">
        <v>18</v>
      </c>
      <c r="I35" s="2"/>
    </row>
    <row r="36" spans="1:9" ht="16.5" customHeight="1">
      <c r="A36" s="66" t="s">
        <v>31</v>
      </c>
      <c r="B36" s="67"/>
      <c r="C36" s="76"/>
      <c r="D36" s="77"/>
      <c r="E36" s="8" t="s">
        <v>19</v>
      </c>
      <c r="F36" s="59">
        <f>F35*1.1-F35</f>
        <v>49000</v>
      </c>
      <c r="G36" s="60"/>
      <c r="H36" s="10"/>
      <c r="I36" s="2"/>
    </row>
    <row r="37" spans="1:9" ht="17.25" customHeight="1">
      <c r="A37" s="66" t="s">
        <v>27</v>
      </c>
      <c r="B37" s="67"/>
      <c r="C37" s="35"/>
      <c r="D37" s="36"/>
      <c r="E37" s="8" t="s">
        <v>26</v>
      </c>
      <c r="F37" s="74" t="s">
        <v>65</v>
      </c>
      <c r="G37" s="75"/>
      <c r="H37" s="28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1" t="s">
        <v>28</v>
      </c>
      <c r="B38" s="32"/>
      <c r="C38" s="37">
        <f>SUM(C35:C36)-C37</f>
        <v>0</v>
      </c>
      <c r="D38" s="38"/>
      <c r="E38" s="21" t="s">
        <v>27</v>
      </c>
      <c r="F38" s="63"/>
      <c r="G38" s="64"/>
      <c r="H38" s="65"/>
      <c r="I38" s="2"/>
    </row>
    <row r="39" spans="1:9" ht="20.25" customHeight="1">
      <c r="A39" s="33"/>
      <c r="B39" s="34"/>
      <c r="C39" s="39"/>
      <c r="D39" s="40"/>
      <c r="E39" s="25" t="s">
        <v>20</v>
      </c>
      <c r="F39" s="62">
        <f>IF(F37="현금(이체X)",F35,IF(F37="웹결제",ROUND(Sheet2!B6,-4),IF(F37="이체 및 현금영수증",F35+F35*10%,IF(F37="이체 및 세금계산서",F35+F35*10%,IF(F37="이체 및 세금계산서",F35+F35*10%,)))))-F38</f>
        <v>539000</v>
      </c>
      <c r="G39" s="62"/>
      <c r="H39" s="26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106" t="s">
        <v>60</v>
      </c>
      <c r="G40" s="106"/>
      <c r="H40" s="27">
        <f>F39-(F36+F35)</f>
        <v>0</v>
      </c>
      <c r="I40" s="2"/>
    </row>
    <row r="41" spans="1:9" ht="16.5" customHeight="1">
      <c r="C41" s="2"/>
      <c r="D41" s="2"/>
      <c r="E41" s="30" t="s">
        <v>56</v>
      </c>
      <c r="F41" s="30"/>
      <c r="G41" s="30"/>
      <c r="H41" s="30"/>
      <c r="I41" s="2"/>
    </row>
    <row r="42" spans="1:9">
      <c r="C42" s="2"/>
      <c r="D42" s="2"/>
      <c r="E42" s="30"/>
      <c r="F42" s="30"/>
      <c r="G42" s="30"/>
      <c r="H42" s="30"/>
      <c r="I42" s="2"/>
    </row>
    <row r="43" spans="1:9">
      <c r="C43" s="2"/>
      <c r="D43" s="2"/>
      <c r="E43" s="30"/>
      <c r="F43" s="30"/>
      <c r="G43" s="30"/>
      <c r="H43" s="3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C7" sqref="C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57</v>
      </c>
      <c r="B2" t="s">
        <v>18</v>
      </c>
      <c r="C2" t="s">
        <v>37</v>
      </c>
      <c r="D2" t="s">
        <v>34</v>
      </c>
    </row>
    <row r="3" spans="1:5">
      <c r="A3" t="s">
        <v>24</v>
      </c>
      <c r="B3" t="s">
        <v>30</v>
      </c>
      <c r="D3" s="13" t="s">
        <v>36</v>
      </c>
    </row>
    <row r="4" spans="1:5">
      <c r="A4" t="s">
        <v>25</v>
      </c>
      <c r="B4" s="11">
        <f>Sheet1!F35-(Sheet1!C35)</f>
        <v>490000</v>
      </c>
    </row>
    <row r="5" spans="1:5">
      <c r="A5" t="s">
        <v>38</v>
      </c>
      <c r="B5">
        <f>B4*1.12</f>
        <v>548800</v>
      </c>
    </row>
    <row r="6" spans="1:5">
      <c r="A6" t="s">
        <v>58</v>
      </c>
      <c r="B6">
        <f>B4*1.13</f>
        <v>553700</v>
      </c>
    </row>
    <row r="7" spans="1:5">
      <c r="A7" t="s">
        <v>17</v>
      </c>
      <c r="B7" s="11">
        <v>60000</v>
      </c>
    </row>
    <row r="8" spans="1:5">
      <c r="A8" t="s">
        <v>45</v>
      </c>
      <c r="B8" s="11">
        <v>70000</v>
      </c>
    </row>
    <row r="9" spans="1:5">
      <c r="A9" t="s">
        <v>43</v>
      </c>
      <c r="B9" s="11">
        <v>80000</v>
      </c>
    </row>
    <row r="10" spans="1:5">
      <c r="A10" t="s">
        <v>44</v>
      </c>
      <c r="B10" s="11">
        <v>100000</v>
      </c>
    </row>
    <row r="11" spans="1:5">
      <c r="A11" t="s">
        <v>47</v>
      </c>
      <c r="B11" s="11">
        <v>151200</v>
      </c>
    </row>
    <row r="12" spans="1:5">
      <c r="A12" t="s">
        <v>46</v>
      </c>
      <c r="B12" s="11">
        <v>188000</v>
      </c>
    </row>
    <row r="13" spans="1:5">
      <c r="A13" t="s">
        <v>48</v>
      </c>
      <c r="B13" s="11">
        <v>194290</v>
      </c>
    </row>
    <row r="14" spans="1:5">
      <c r="A14" t="s">
        <v>49</v>
      </c>
      <c r="B14" s="11">
        <v>359000</v>
      </c>
    </row>
    <row r="15" spans="1:5">
      <c r="A15" t="s">
        <v>50</v>
      </c>
    </row>
    <row r="16" spans="1:5">
      <c r="A16" s="20"/>
    </row>
    <row r="17" spans="1:1">
      <c r="A17" s="20"/>
    </row>
    <row r="18" spans="1:1">
      <c r="A18" s="20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2022-12-06T05:07:04Z</cp:lastPrinted>
  <dcterms:created xsi:type="dcterms:W3CDTF">2019-03-28T03:58:09Z</dcterms:created>
  <dcterms:modified xsi:type="dcterms:W3CDTF">2022-12-06T08:31:40Z</dcterms:modified>
</cp:coreProperties>
</file>