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A28D8892-8826-4197-9335-C95E481FF0F7}" xr6:coauthVersionLast="47" xr6:coauthVersionMax="47" xr10:uidLastSave="{E58F4607-EE24-4883-A25A-2F3B32BA0391}"/>
  <bookViews>
    <workbookView xWindow="3120" yWindow="45" windowWidth="14400" windowHeight="1555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<sst xmlns="http://schemas.openxmlformats.org/spreadsheetml/2006/main" count="101" uniqueCount="85">
  <si>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</si>
  <si>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</si>
  <si>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</si>
  <si>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</si>
  <si>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</si>
  <si>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</si>
  <si>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</si>
  <si>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</si>
  <si>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</si>
  <si>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</si>
  <si>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</si>
  <si>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</si>
  <si>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</si>
  <si>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</si>
  <si>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</si>
  <si>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</si>
  <si>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</si>
  <si>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</si>
  <si>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</si>
  <si>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</si>
  <si>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</si>
  <si>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</si>
  <si>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</si>
  <si>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</si>
  <si>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</si>
  <si>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</si>
  <si>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</si>
  <si>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</si>
  <si>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</si>
  <si>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</si>
  <si>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</si>
  <si>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</si>
  <si>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</si>
  <si>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</si>
  <si>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</si>
  <si>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</si>
  <si>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</si>
  <si>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</si>
  <si>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</si>
  <si>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</si>
  <si>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</si>
  <si>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</si>
  <si>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</si>
  <si>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</si>
  <si>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</si>
  <si>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</si>
  <si>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</si>
  <si>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</si>
  <si>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</si>
  <si>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</si>
  <si>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</si>
  <si>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</si>
  <si>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</si>
  <si>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</si>
  <si>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</si>
  <si>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</si>
  <si>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</si>
  <si>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</si>
  <si>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</si>
  <si>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</si>
  <si>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</si>
  <si>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</si>
  <si>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</si>
  <si>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</si>
  <si>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</si>
  <si>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</si>
  <si>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</si>
  <si>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</si>
  <si>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</si>
  <si>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</si>
  <si>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</si>
  <si>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</si>
  <si>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</si>
  <si>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</si>
  <si>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</si>
  <si>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</si>
  <si>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</si>
  <si>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SK하이닉스 Gold P31 M.2 NVMe (2TB)</t>
    <phoneticPr fontId="1" type="noConversion"/>
  </si>
  <si>
    <t xml:space="preserve">	DEEPCOOL(딥쿨)	 LS720 ARGB (블랙)</t>
    <phoneticPr fontId="1" type="noConversion"/>
  </si>
  <si>
    <t>현금+카드</t>
  </si>
  <si>
    <t>수퍼플라워 SF-2000F14HP PLATINUM</t>
    <phoneticPr fontId="1" type="noConversion"/>
  </si>
  <si>
    <t>Western Digital WD BLUE 5400/256M (WD40EZAZ, 4TB)</t>
    <phoneticPr fontId="1" type="noConversion"/>
  </si>
  <si>
    <t>팬교체</t>
    <phoneticPr fontId="1" type="noConversion"/>
  </si>
  <si>
    <t xml:space="preserve">슈트마스터 팬 120MM </t>
    <phoneticPr fontId="1" type="noConversion"/>
  </si>
  <si>
    <t>육심문 (기존고객님)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</si>
</sst>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84</v>
      </c>
      <c r="C1" s="36" t="s">
        <v>75</v>
      </c>
      <c r="D1" s="37"/>
      <c r="E1" s="107"/>
      <c r="F1" s="108"/>
      <c r="G1" s="108"/>
      <c r="H1" s="109"/>
    </row>
    <row r="2" spans="1:9" ht="22.5" customHeight="1">
      <c r="A2" s="15" t="s">
        <v>39</v>
      </c>
      <c r="B2" s="29">
        <v>1033883182</v>
      </c>
      <c r="C2" s="38"/>
      <c r="D2" s="39"/>
      <c r="E2" s="110"/>
      <c r="F2" s="111"/>
      <c r="G2" s="111"/>
      <c r="H2" s="112"/>
    </row>
    <row r="3" spans="1:9" ht="22.5" customHeight="1">
      <c r="A3" s="15" t="s">
        <v>40</v>
      </c>
      <c r="B3" s="16">
        <f ca="1">TODAY()</f>
        <v>44899</v>
      </c>
      <c r="C3" s="15" t="s">
        <v>41</v>
      </c>
      <c r="D3" s="18"/>
      <c r="E3" s="110"/>
      <c r="F3" s="111"/>
      <c r="G3" s="111"/>
      <c r="H3" s="112"/>
    </row>
    <row r="4" spans="1:9" ht="22.5" customHeight="1">
      <c r="A4" s="14" t="s">
        <v>38</v>
      </c>
      <c r="B4" s="42"/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52</v>
      </c>
      <c r="B6" s="66"/>
      <c r="C6" s="53"/>
      <c r="D6" s="54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67"/>
      <c r="B7" s="68"/>
      <c r="C7" s="53" t="s">
        <v>78</v>
      </c>
      <c r="D7" s="54"/>
      <c r="E7" s="22" t="s">
        <v>13</v>
      </c>
      <c r="F7" s="6">
        <v>184000</v>
      </c>
      <c r="G7" s="3">
        <v>1</v>
      </c>
      <c r="H7" s="6">
        <f t="shared" ref="H7:H19" si="0">F7*G7</f>
        <v>184000</v>
      </c>
      <c r="I7" s="2"/>
    </row>
    <row r="8" spans="1:9" ht="25.5" customHeight="1">
      <c r="A8" s="67"/>
      <c r="B8" s="68"/>
      <c r="C8" s="119"/>
      <c r="D8" s="120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67"/>
      <c r="B9" s="68"/>
      <c r="C9" s="53"/>
      <c r="D9" s="54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67"/>
      <c r="B10" s="68"/>
      <c r="C10" s="53"/>
      <c r="D10" s="54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7"/>
      <c r="B11" s="68"/>
      <c r="C11" s="55"/>
      <c r="D11" s="5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7" t="s">
        <v>77</v>
      </c>
      <c r="D12" s="54"/>
      <c r="E12" s="3" t="s">
        <v>10</v>
      </c>
      <c r="F12" s="6">
        <v>285000</v>
      </c>
      <c r="G12" s="3">
        <v>1</v>
      </c>
      <c r="H12" s="6">
        <f t="shared" si="0"/>
        <v>285000</v>
      </c>
      <c r="I12" s="2"/>
    </row>
    <row r="13" spans="1:9" ht="24" customHeight="1">
      <c r="A13" s="67"/>
      <c r="B13" s="68"/>
      <c r="C13" s="47" t="s">
        <v>81</v>
      </c>
      <c r="D13" s="48"/>
      <c r="E13" s="3" t="s">
        <v>54</v>
      </c>
      <c r="F13" s="6">
        <v>108000</v>
      </c>
      <c r="G13" s="3">
        <v>1</v>
      </c>
      <c r="H13" s="6">
        <f t="shared" si="0"/>
        <v>108000</v>
      </c>
      <c r="I13" s="2"/>
    </row>
    <row r="14" spans="1:9" ht="29.25" customHeight="1">
      <c r="A14" s="67"/>
      <c r="B14" s="68"/>
      <c r="C14" s="47"/>
      <c r="D14" s="48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67"/>
      <c r="B15" s="68"/>
      <c r="C15" s="47" t="s">
        <v>80</v>
      </c>
      <c r="D15" s="48"/>
      <c r="E15" s="3" t="s">
        <v>12</v>
      </c>
      <c r="F15" s="6">
        <v>649000</v>
      </c>
      <c r="G15" s="3">
        <v>1</v>
      </c>
      <c r="H15" s="6">
        <f t="shared" si="0"/>
        <v>649000</v>
      </c>
      <c r="I15" s="2"/>
    </row>
    <row r="16" spans="1:9" ht="24" customHeight="1">
      <c r="A16" s="67"/>
      <c r="B16" s="68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58" t="s">
        <v>59</v>
      </c>
      <c r="D17" s="59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7"/>
      <c r="B18" s="68"/>
      <c r="C18" s="51" t="s">
        <v>49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45"/>
      <c r="D19" s="4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69" t="s">
        <v>53</v>
      </c>
      <c r="B20" s="70"/>
      <c r="C20" s="44" t="s">
        <v>16</v>
      </c>
      <c r="D20" s="44"/>
      <c r="E20" s="60">
        <f>SUM(H6:H19)</f>
        <v>1286000</v>
      </c>
      <c r="F20" s="60"/>
      <c r="G20" s="24">
        <v>1</v>
      </c>
      <c r="H20" s="118" t="s">
        <v>18</v>
      </c>
      <c r="I20" s="2"/>
    </row>
    <row r="21" spans="1:9" ht="12.75" customHeight="1">
      <c r="A21" s="71"/>
      <c r="B21" s="72"/>
      <c r="C21" s="44"/>
      <c r="D21" s="44"/>
      <c r="E21" s="60">
        <f>E20*G20</f>
        <v>1286000</v>
      </c>
      <c r="F21" s="60"/>
      <c r="G21" s="60"/>
      <c r="H21" s="118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18"/>
      <c r="I22" s="2"/>
    </row>
    <row r="23" spans="1:9" ht="17.25" customHeight="1">
      <c r="A23" s="71"/>
      <c r="B23" s="72"/>
      <c r="C23" s="85" t="s">
        <v>21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47" t="s">
        <v>83</v>
      </c>
      <c r="D24" s="48"/>
      <c r="E24" s="5" t="s">
        <v>82</v>
      </c>
      <c r="F24" s="6">
        <v>10000</v>
      </c>
      <c r="G24" s="3">
        <v>2</v>
      </c>
      <c r="H24" s="6">
        <f>F24*G24</f>
        <v>20000</v>
      </c>
      <c r="I24" s="2"/>
    </row>
    <row r="25" spans="1:9" ht="25.15" customHeight="1">
      <c r="A25" s="90" t="s">
        <v>76</v>
      </c>
      <c r="B25" s="91"/>
      <c r="C25" s="87"/>
      <c r="D25" s="48"/>
      <c r="E25" s="5"/>
      <c r="F25" s="6"/>
      <c r="G25" s="3"/>
      <c r="H25" s="6">
        <f>F25*G25</f>
        <v>0</v>
      </c>
      <c r="I25" s="2"/>
    </row>
    <row r="26" spans="1:9">
      <c r="A26" s="92"/>
      <c r="B26" s="93"/>
      <c r="C26" s="87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2"/>
      <c r="B27" s="93"/>
      <c r="C27" s="58"/>
      <c r="D27" s="59"/>
      <c r="E27" s="5"/>
      <c r="F27" s="6"/>
      <c r="G27" s="3"/>
      <c r="H27" s="6">
        <f t="shared" si="1"/>
        <v>0</v>
      </c>
      <c r="I27" s="2"/>
    </row>
    <row r="28" spans="1:9">
      <c r="A28" s="92"/>
      <c r="B28" s="93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29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현금+카드(VAT포함)</v>
      </c>
      <c r="D33" s="82"/>
      <c r="E33" s="61">
        <f>SUM(H24:H32)</f>
        <v>20000</v>
      </c>
      <c r="F33" s="62"/>
      <c r="G33" s="62"/>
      <c r="H33" s="116" t="s">
        <v>18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7"/>
      <c r="I34" s="2"/>
    </row>
    <row r="35" spans="1:9" ht="16.5" customHeight="1">
      <c r="A35" s="88" t="s">
        <v>32</v>
      </c>
      <c r="B35" s="89"/>
      <c r="C35" s="79">
        <f>IF(F37="카드+현금",Sheet3!C11,IF(F37="현금+카드",Sheet3!C4))</f>
        <v>460000</v>
      </c>
      <c r="D35" s="80"/>
      <c r="E35" s="8" t="s">
        <v>4</v>
      </c>
      <c r="F35" s="123">
        <f>SUM(E21,E33)</f>
        <v>1306000</v>
      </c>
      <c r="G35" s="123"/>
      <c r="H35" s="9" t="s">
        <v>18</v>
      </c>
      <c r="I35" s="2"/>
    </row>
    <row r="36" spans="1:9" ht="16.5" customHeight="1">
      <c r="A36" s="88" t="s">
        <v>31</v>
      </c>
      <c r="B36" s="89"/>
      <c r="C36" s="77">
        <f>IF(F37="카드+현금",Sheet3!C9,IF(F37="현금+카드",Sheet3!C6))</f>
        <v>930600.00000000012</v>
      </c>
      <c r="D36" s="78"/>
      <c r="E36" s="8" t="s">
        <v>19</v>
      </c>
      <c r="F36" s="121">
        <f>F35*1.1-F35</f>
        <v>130600</v>
      </c>
      <c r="G36" s="122"/>
      <c r="H36" s="10"/>
      <c r="I36" s="2"/>
    </row>
    <row r="37" spans="1:9" ht="17.25" customHeight="1">
      <c r="A37" s="88" t="s">
        <v>27</v>
      </c>
      <c r="B37" s="89"/>
      <c r="C37" s="101">
        <v>600</v>
      </c>
      <c r="D37" s="102"/>
      <c r="E37" s="8" t="s">
        <v>26</v>
      </c>
      <c r="F37" s="75" t="s">
        <v>79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왼쪽참고</v>
      </c>
      <c r="I37" s="2"/>
    </row>
    <row r="38" spans="1:9" ht="19.5" customHeight="1">
      <c r="A38" s="96" t="s">
        <v>28</v>
      </c>
      <c r="B38" s="97"/>
      <c r="C38" s="103">
        <f>SUM(C35:C36)-C37</f>
        <v>1390000</v>
      </c>
      <c r="D38" s="104"/>
      <c r="E38" s="21" t="s">
        <v>27</v>
      </c>
      <c r="F38" s="125"/>
      <c r="G38" s="126"/>
      <c r="H38" s="127"/>
      <c r="I38" s="2"/>
    </row>
    <row r="39" spans="1:9" ht="20.25" customHeight="1">
      <c r="A39" s="98"/>
      <c r="B39" s="99"/>
      <c r="C39" s="105"/>
      <c r="D39" s="106"/>
      <c r="E39" s="25" t="s">
        <v>20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왼쪽참고</v>
      </c>
      <c r="I39" s="2"/>
    </row>
    <row r="40" spans="1:9" hidden="1">
      <c r="C40" s="2"/>
      <c r="D40" s="2"/>
      <c r="E40" s="2"/>
      <c r="F40" s="35" t="s">
        <v>58</v>
      </c>
      <c r="G40" s="35"/>
      <c r="H40" s="27">
        <f>F39-(F36+F35)</f>
        <v>-1436600</v>
      </c>
      <c r="I40" s="2"/>
    </row>
    <row r="41" spans="1:9" ht="16.5" customHeight="1">
      <c r="C41" s="2"/>
      <c r="D41" s="2"/>
      <c r="E41" s="100" t="s">
        <v>55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C5" sqref="C5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70</v>
      </c>
      <c r="B3" s="111"/>
      <c r="C3" s="111"/>
      <c r="E3" t="s">
        <v>63</v>
      </c>
      <c r="F3">
        <f>Sheet1!F35</f>
        <v>1306000</v>
      </c>
    </row>
    <row r="4" spans="1:7">
      <c r="A4" t="s">
        <v>69</v>
      </c>
      <c r="B4" s="30" t="s">
        <v>67</v>
      </c>
      <c r="C4" s="32">
        <v>460000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930600.00000000012</v>
      </c>
      <c r="D6" t="s">
        <v>66</v>
      </c>
    </row>
    <row r="8" spans="1:7">
      <c r="A8" s="111" t="s">
        <v>71</v>
      </c>
      <c r="B8" s="111"/>
      <c r="C8" s="11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1306000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1306000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846000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2022-09-24T07:07:51Z</cp:lastPrinted>
  <dcterms:created xsi:type="dcterms:W3CDTF">2019-03-28T03:58:09Z</dcterms:created>
  <dcterms:modified xsi:type="dcterms:W3CDTF">2022-12-04T11:10:20Z</dcterms:modified>
</cp:coreProperties>
</file>