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A28D8892-8826-4197-9335-C95E481FF0F7}" xr6:coauthVersionLast="47" xr6:coauthVersionMax="47" xr10:uidLastSave="{E58F4607-EE24-4883-A25A-2F3B32BA0391}"/>
  <bookViews>
    <workbookView xWindow="3120" yWindow="45" windowWidth="14400" windowHeight="1555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<sst xmlns="http://schemas.openxmlformats.org/spreadsheetml/2006/main" count="101" uniqueCount="85">
  <si>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</si>
  <si>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</si>
  <si>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</si>
  <si>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</si>
  <si>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</si>
  <si>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</si>
  <si>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</si>
  <si>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</si>
  <si>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</si>
  <si>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</si>
  <si>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</si>
  <si>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</si>
  <si>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</si>
  <si>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</si>
  <si>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</si>
  <si>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</si>
  <si>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</si>
  <si>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</si>
  <si>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</si>
  <si>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</si>
  <si>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</si>
  <si>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</si>
  <si>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</si>
  <si>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</si>
  <si>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</si>
  <si>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</si>
  <si>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</si>
  <si>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</si>
  <si>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</si>
  <si>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</si>
  <si>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</si>
  <si>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</si>
  <si>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</si>
  <si>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</si>
  <si>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</si>
  <si>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</si>
  <si>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</si>
  <si>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</si>
  <si>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</si>
  <si>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</si>
  <si>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</si>
  <si>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</si>
  <si>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</si>
  <si>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</si>
  <si>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</si>
  <si>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</si>
  <si>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</si>
  <si>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</si>
  <si>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</si>
  <si>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</si>
  <si>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</si>
  <si>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</si>
  <si>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</si>
  <si>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</si>
  <si>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</si>
  <si>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</si>
  <si>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</si>
  <si>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</si>
  <si>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</si>
  <si>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</si>
  <si>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</si>
  <si>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</si>
  <si>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</si>
  <si>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</si>
  <si>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</si>
  <si>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</si>
  <si>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</si>
  <si>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</si>
  <si>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</si>
  <si>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</si>
  <si>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</si>
  <si>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</si>
  <si>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</si>
  <si>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</si>
  <si>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</si>
  <si>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</si>
  <si>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</si>
  <si>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SK하이닉스 Gold P31 M.2 NVMe (2TB)</t>
    <phoneticPr fontId="1" type="noConversion"/>
  </si>
  <si>
    <t xml:space="preserve">	DEEPCOOL(딥쿨)	 LS720 ARGB (블랙)</t>
    <phoneticPr fontId="1" type="noConversion"/>
  </si>
  <si>
    <t>현금+카드</t>
  </si>
  <si>
    <t>수퍼플라워 SF-2000F14HP PLATINUM</t>
    <phoneticPr fontId="1" type="noConversion"/>
  </si>
  <si>
    <t>Western Digital WD BLUE 5400/256M (WD40EZAZ, 4TB)</t>
    <phoneticPr fontId="1" type="noConversion"/>
  </si>
  <si>
    <t>팬교체</t>
    <phoneticPr fontId="1" type="noConversion"/>
  </si>
  <si>
    <t xml:space="preserve">슈트마스터 팬 120MM </t>
    <phoneticPr fontId="1" type="noConversion"/>
  </si>
  <si>
    <t>육심문 (기존고객님)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</si>
</sst>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6" t="s">
        <v>75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>
        <v>1033883182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44899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/>
      <c r="D6" s="5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7"/>
      <c r="B7" s="68"/>
      <c r="C7" s="53" t="s">
        <v>78</v>
      </c>
      <c r="D7" s="54"/>
      <c r="E7" s="22" t="s">
        <v>13</v>
      </c>
      <c r="F7" s="6">
        <v>184000</v>
      </c>
      <c r="G7" s="3">
        <v>1</v>
      </c>
      <c r="H7" s="6">
        <f t="shared" ref="H7:H19" si="0">F7*G7</f>
        <v>184000</v>
      </c>
      <c r="I7" s="2"/>
    </row>
    <row r="8" spans="1:9" ht="25.5" customHeight="1">
      <c r="A8" s="67"/>
      <c r="B8" s="68"/>
      <c r="C8" s="119"/>
      <c r="D8" s="12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7"/>
      <c r="B9" s="68"/>
      <c r="C9" s="53"/>
      <c r="D9" s="5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7"/>
      <c r="B10" s="68"/>
      <c r="C10" s="53"/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77</v>
      </c>
      <c r="D12" s="54"/>
      <c r="E12" s="3" t="s">
        <v>10</v>
      </c>
      <c r="F12" s="6">
        <v>285000</v>
      </c>
      <c r="G12" s="3">
        <v>1</v>
      </c>
      <c r="H12" s="6">
        <f t="shared" si="0"/>
        <v>285000</v>
      </c>
      <c r="I12" s="2"/>
    </row>
    <row r="13" spans="1:9" ht="24" customHeight="1">
      <c r="A13" s="67"/>
      <c r="B13" s="68"/>
      <c r="C13" s="47" t="s">
        <v>81</v>
      </c>
      <c r="D13" s="48"/>
      <c r="E13" s="3" t="s">
        <v>54</v>
      </c>
      <c r="F13" s="6">
        <v>108000</v>
      </c>
      <c r="G13" s="3">
        <v>1</v>
      </c>
      <c r="H13" s="6">
        <f t="shared" si="0"/>
        <v>108000</v>
      </c>
      <c r="I13" s="2"/>
    </row>
    <row r="14" spans="1:9" ht="29.25" customHeight="1">
      <c r="A14" s="67"/>
      <c r="B14" s="68"/>
      <c r="C14" s="47"/>
      <c r="D14" s="4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7"/>
      <c r="B15" s="68"/>
      <c r="C15" s="47" t="s">
        <v>80</v>
      </c>
      <c r="D15" s="48"/>
      <c r="E15" s="3" t="s">
        <v>12</v>
      </c>
      <c r="F15" s="6">
        <v>649000</v>
      </c>
      <c r="G15" s="3">
        <v>1</v>
      </c>
      <c r="H15" s="6">
        <f t="shared" si="0"/>
        <v>649000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1286000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1286000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83</v>
      </c>
      <c r="D24" s="48"/>
      <c r="E24" s="5" t="s">
        <v>82</v>
      </c>
      <c r="F24" s="6">
        <v>10000</v>
      </c>
      <c r="G24" s="3">
        <v>2</v>
      </c>
      <c r="H24" s="6">
        <f>F24*G24</f>
        <v>20000</v>
      </c>
      <c r="I24" s="2"/>
    </row>
    <row r="25" spans="1:9" ht="25.15" customHeight="1">
      <c r="A25" s="90" t="s">
        <v>76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현금+카드(VAT포함)</v>
      </c>
      <c r="D33" s="82"/>
      <c r="E33" s="61">
        <f>SUM(H24:H32)</f>
        <v>20000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>
        <f>IF(F37="카드+현금",Sheet3!C11,IF(F37="현금+카드",Sheet3!C4))</f>
        <v>460000</v>
      </c>
      <c r="D35" s="80"/>
      <c r="E35" s="8" t="s">
        <v>4</v>
      </c>
      <c r="F35" s="123">
        <f>SUM(E21,E33)</f>
        <v>1306000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>
        <f>IF(F37="카드+현금",Sheet3!C9,IF(F37="현금+카드",Sheet3!C6))</f>
        <v>930600.00000000012</v>
      </c>
      <c r="D36" s="78"/>
      <c r="E36" s="8" t="s">
        <v>19</v>
      </c>
      <c r="F36" s="121">
        <f>F35*1.1-F35</f>
        <v>130600</v>
      </c>
      <c r="G36" s="122"/>
      <c r="H36" s="10"/>
      <c r="I36" s="2"/>
    </row>
    <row r="37" spans="1:9" ht="17.25" customHeight="1">
      <c r="A37" s="88" t="s">
        <v>27</v>
      </c>
      <c r="B37" s="89"/>
      <c r="C37" s="101">
        <v>600</v>
      </c>
      <c r="D37" s="102"/>
      <c r="E37" s="8" t="s">
        <v>26</v>
      </c>
      <c r="F37" s="75" t="s">
        <v>79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7" s="2"/>
    </row>
    <row r="38" spans="1:9" ht="19.5" customHeight="1">
      <c r="A38" s="96" t="s">
        <v>28</v>
      </c>
      <c r="B38" s="97"/>
      <c r="C38" s="103">
        <f>SUM(C35:C36)-C37</f>
        <v>1390000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-1436600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5" sqref="C5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70</v>
      </c>
      <c r="B3" s="111"/>
      <c r="C3" s="111"/>
      <c r="E3" t="s">
        <v>63</v>
      </c>
      <c r="F3">
        <f>Sheet1!F35</f>
        <v>1306000</v>
      </c>
    </row>
    <row r="4" spans="1:7">
      <c r="A4" t="s">
        <v>69</v>
      </c>
      <c r="B4" s="30" t="s">
        <v>67</v>
      </c>
      <c r="C4" s="32">
        <v>460000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930600.00000000012</v>
      </c>
      <c r="D6" t="s">
        <v>66</v>
      </c>
    </row>
    <row r="8" spans="1:7">
      <c r="A8" s="111" t="s">
        <v>71</v>
      </c>
      <c r="B8" s="111"/>
      <c r="C8" s="11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1306000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1306000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846000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2022-12-04T11:10:20Z</dcterms:modified>
</cp:coreProperties>
</file>