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4D180123-E80E-479A-987E-DECA4C1A563E}" xr6:coauthVersionLast="47" xr6:coauthVersionMax="47" xr10:uidLastSave="{3FE8CD28-B343-44B9-A2E5-0AD9C4459AB7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<sst xmlns="http://schemas.openxmlformats.org/spreadsheetml/2006/main" count="108" uniqueCount="91">
  <si>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</si>
  <si>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</si>
  <si>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</si>
  <si>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</si>
  <si>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</si>
  <si>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</si>
  <si>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</si>
  <si>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</si>
  <si>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</si>
  <si>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</si>
  <si>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</si>
  <si>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</si>
  <si>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</si>
  <si>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</si>
  <si>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</si>
  <si>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</si>
  <si>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</si>
  <si>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</si>
  <si>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</si>
  <si>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</si>
  <si>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</si>
  <si>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</si>
  <si>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</si>
  <si>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</si>
  <si>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</si>
  <si>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</si>
  <si>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</si>
  <si>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</si>
  <si>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</si>
  <si>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</si>
  <si>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</si>
  <si>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</si>
  <si>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</si>
  <si>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</si>
  <si>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</si>
  <si>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</si>
  <si>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</si>
  <si>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</si>
  <si>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</si>
  <si>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</si>
  <si>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</si>
  <si>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</si>
  <si>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</si>
  <si>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</si>
  <si>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</si>
  <si>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</si>
  <si>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</si>
  <si>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</si>
  <si>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</si>
  <si>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</si>
  <si>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</si>
  <si>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</si>
  <si>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</si>
  <si>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</si>
  <si>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</si>
  <si>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</si>
  <si>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</si>
  <si>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</si>
  <si>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</si>
  <si>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</si>
  <si>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</si>
  <si>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</si>
  <si>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</si>
  <si>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</si>
  <si>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</si>
  <si>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</si>
  <si>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</si>
  <si>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</si>
  <si>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</si>
  <si>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</si>
  <si>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</si>
  <si>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</si>
  <si>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</si>
  <si>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</si>
  <si>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</si>
  <si>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</si>
  <si>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</si>
  <si>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성내동 전유진어르신</t>
    <phoneticPr fontId="1" type="noConversion"/>
  </si>
  <si>
    <t>I3 3세대 중고상품</t>
    <phoneticPr fontId="1" type="noConversion"/>
  </si>
  <si>
    <t>정품쿨러</t>
    <phoneticPr fontId="1" type="noConversion"/>
  </si>
  <si>
    <t xml:space="preserve">전용 메인보드 </t>
    <phoneticPr fontId="1" type="noConversion"/>
  </si>
  <si>
    <t>4GB X2 =8GB</t>
    <phoneticPr fontId="1" type="noConversion"/>
  </si>
  <si>
    <t>GT620</t>
    <phoneticPr fontId="1" type="noConversion"/>
  </si>
  <si>
    <t>속도빠른 120G 중고</t>
    <phoneticPr fontId="1" type="noConversion"/>
  </si>
  <si>
    <t>WD 500G</t>
    <phoneticPr fontId="1" type="noConversion"/>
  </si>
  <si>
    <t>삼성슬림케이스</t>
    <phoneticPr fontId="1" type="noConversion"/>
  </si>
  <si>
    <t>삼성전용 파워</t>
    <phoneticPr fontId="1" type="noConversion"/>
  </si>
  <si>
    <t>PC대금</t>
    <phoneticPr fontId="1" type="noConversion"/>
  </si>
  <si>
    <t>무상3개월 안내드리고 평생AS보장 공임최소 1만~2만 안내 ! 동네보다싸서 믿고 구매하심</t>
    <phoneticPr fontId="1" type="noConversion"/>
  </si>
  <si>
    <t>비고사항</t>
    <phoneticPr fontId="1" type="noConversion"/>
  </si>
  <si>
    <t>파워케이블 새것으로 교체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</si>
</sst>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49</v>
      </c>
      <c r="B1" s="19" t="s">
        <v>77</v>
      </c>
      <c r="C1" s="36" t="s">
        <v>75</v>
      </c>
      <c r="D1" s="37"/>
      <c r="E1" s="107"/>
      <c r="F1" s="108"/>
      <c r="G1" s="108"/>
      <c r="H1" s="109"/>
    </row>
    <row r="2" spans="1:9" ht="22.5" customHeight="1">
      <c r="A2" s="15" t="s">
        <v>38</v>
      </c>
      <c r="B2" s="29">
        <v>1088639457</v>
      </c>
      <c r="C2" s="38"/>
      <c r="D2" s="39"/>
      <c r="E2" s="110"/>
      <c r="F2" s="111"/>
      <c r="G2" s="111"/>
      <c r="H2" s="112"/>
    </row>
    <row r="3" spans="1:9" ht="22.5" customHeight="1">
      <c r="A3" s="15" t="s">
        <v>39</v>
      </c>
      <c r="B3" s="16">
        <f ca="1">TODAY()</f>
        <v>44872</v>
      </c>
      <c r="C3" s="15" t="s">
        <v>40</v>
      </c>
      <c r="D3" s="18"/>
      <c r="E3" s="110"/>
      <c r="F3" s="111"/>
      <c r="G3" s="111"/>
      <c r="H3" s="112"/>
    </row>
    <row r="4" spans="1:9" ht="22.5" customHeight="1">
      <c r="A4" s="14" t="s">
        <v>37</v>
      </c>
      <c r="B4" s="42"/>
      <c r="C4" s="42"/>
      <c r="D4" s="43"/>
      <c r="E4" s="113"/>
      <c r="F4" s="114"/>
      <c r="G4" s="114"/>
      <c r="H4" s="115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5" t="s">
        <v>51</v>
      </c>
      <c r="B6" s="66"/>
      <c r="C6" s="53" t="s">
        <v>78</v>
      </c>
      <c r="D6" s="54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67"/>
      <c r="B7" s="68"/>
      <c r="C7" s="53" t="s">
        <v>79</v>
      </c>
      <c r="D7" s="54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7"/>
      <c r="B8" s="68"/>
      <c r="C8" s="119" t="s">
        <v>80</v>
      </c>
      <c r="D8" s="120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67"/>
      <c r="B9" s="68"/>
      <c r="C9" s="53" t="s">
        <v>81</v>
      </c>
      <c r="D9" s="54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67"/>
      <c r="B10" s="68"/>
      <c r="C10" s="53" t="s">
        <v>82</v>
      </c>
      <c r="D10" s="54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7"/>
      <c r="B11" s="68"/>
      <c r="C11" s="55"/>
      <c r="D11" s="56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67"/>
      <c r="B12" s="68"/>
      <c r="C12" s="57" t="s">
        <v>83</v>
      </c>
      <c r="D12" s="54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67"/>
      <c r="B13" s="68"/>
      <c r="C13" s="47" t="s">
        <v>84</v>
      </c>
      <c r="D13" s="48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67"/>
      <c r="B14" s="68"/>
      <c r="C14" s="47" t="s">
        <v>85</v>
      </c>
      <c r="D14" s="48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67"/>
      <c r="B15" s="68"/>
      <c r="C15" s="47" t="s">
        <v>86</v>
      </c>
      <c r="D15" s="48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67"/>
      <c r="B16" s="68"/>
      <c r="C16" s="49"/>
      <c r="D16" s="50"/>
      <c r="E16" s="3" t="s">
        <v>87</v>
      </c>
      <c r="F16" s="6">
        <v>199000</v>
      </c>
      <c r="G16" s="3">
        <v>1</v>
      </c>
      <c r="H16" s="6">
        <f t="shared" si="0"/>
        <v>199000</v>
      </c>
      <c r="I16" s="2"/>
    </row>
    <row r="17" spans="1:9">
      <c r="A17" s="67"/>
      <c r="B17" s="68"/>
      <c r="C17" s="58" t="s">
        <v>58</v>
      </c>
      <c r="D17" s="59"/>
      <c r="E17" s="4" t="s">
        <v>14</v>
      </c>
      <c r="F17" s="7"/>
      <c r="G17" s="4"/>
      <c r="H17" s="6">
        <f t="shared" si="0"/>
        <v>0</v>
      </c>
      <c r="I17" s="2"/>
    </row>
    <row r="18" spans="1:9">
      <c r="A18" s="67"/>
      <c r="B18" s="68"/>
      <c r="C18" s="51" t="s">
        <v>48</v>
      </c>
      <c r="D18" s="52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67"/>
      <c r="B19" s="68"/>
      <c r="C19" s="45"/>
      <c r="D19" s="46"/>
      <c r="E19" s="4" t="s">
        <v>50</v>
      </c>
      <c r="F19" s="7">
        <v>29000</v>
      </c>
      <c r="G19" s="4">
        <v>-1</v>
      </c>
      <c r="H19" s="6">
        <f t="shared" si="0"/>
        <v>-29000</v>
      </c>
      <c r="I19" s="2"/>
    </row>
    <row r="20" spans="1:9" ht="12.75" customHeight="1">
      <c r="A20" s="69" t="s">
        <v>52</v>
      </c>
      <c r="B20" s="70"/>
      <c r="C20" s="44" t="s">
        <v>15</v>
      </c>
      <c r="D20" s="44"/>
      <c r="E20" s="60">
        <f>SUM(H6:H19)</f>
        <v>170000</v>
      </c>
      <c r="F20" s="60"/>
      <c r="G20" s="24">
        <v>1</v>
      </c>
      <c r="H20" s="118" t="s">
        <v>17</v>
      </c>
      <c r="I20" s="2"/>
    </row>
    <row r="21" spans="1:9" ht="12.75" customHeight="1">
      <c r="A21" s="71"/>
      <c r="B21" s="72"/>
      <c r="C21" s="44"/>
      <c r="D21" s="44"/>
      <c r="E21" s="60">
        <f>E20*G20</f>
        <v>170000</v>
      </c>
      <c r="F21" s="60"/>
      <c r="G21" s="60"/>
      <c r="H21" s="118"/>
      <c r="I21" s="2"/>
    </row>
    <row r="22" spans="1:9" ht="12.75" customHeight="1">
      <c r="A22" s="71"/>
      <c r="B22" s="72"/>
      <c r="C22" s="44"/>
      <c r="D22" s="44"/>
      <c r="E22" s="60"/>
      <c r="F22" s="60"/>
      <c r="G22" s="60"/>
      <c r="H22" s="118"/>
      <c r="I22" s="2"/>
    </row>
    <row r="23" spans="1:9" ht="17.25" customHeight="1">
      <c r="A23" s="71"/>
      <c r="B23" s="72"/>
      <c r="C23" s="85" t="s">
        <v>20</v>
      </c>
      <c r="D23" s="86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3"/>
      <c r="B24" s="74"/>
      <c r="C24" s="47" t="s">
        <v>88</v>
      </c>
      <c r="D24" s="48"/>
      <c r="E24" s="5" t="s">
        <v>89</v>
      </c>
      <c r="F24" s="6"/>
      <c r="G24" s="3"/>
      <c r="H24" s="6">
        <f>F24*G24</f>
        <v>0</v>
      </c>
      <c r="I24" s="2"/>
    </row>
    <row r="25" spans="1:9" ht="25.15" customHeight="1">
      <c r="A25" s="90" t="s">
        <v>76</v>
      </c>
      <c r="B25" s="91"/>
      <c r="C25" s="87" t="s">
        <v>90</v>
      </c>
      <c r="D25" s="48"/>
      <c r="E25" s="5" t="s">
        <v>89</v>
      </c>
      <c r="F25" s="6"/>
      <c r="G25" s="3"/>
      <c r="H25" s="6">
        <f>F25*G25</f>
        <v>0</v>
      </c>
      <c r="I25" s="2"/>
    </row>
    <row r="26" spans="1:9">
      <c r="A26" s="92"/>
      <c r="B26" s="93"/>
      <c r="C26" s="87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2"/>
      <c r="B27" s="93"/>
      <c r="C27" s="58"/>
      <c r="D27" s="59"/>
      <c r="E27" s="5"/>
      <c r="F27" s="6"/>
      <c r="G27" s="3"/>
      <c r="H27" s="6">
        <f t="shared" si="1"/>
        <v>0</v>
      </c>
      <c r="I27" s="2"/>
    </row>
    <row r="28" spans="1:9">
      <c r="A28" s="92"/>
      <c r="B28" s="93"/>
      <c r="E28" s="5"/>
      <c r="F28" s="6"/>
      <c r="G28" s="3"/>
      <c r="H28" s="6">
        <f t="shared" si="1"/>
        <v>0</v>
      </c>
      <c r="I28" s="2"/>
    </row>
    <row r="29" spans="1:9">
      <c r="A29" s="92"/>
      <c r="B29" s="93"/>
      <c r="C29" s="58"/>
      <c r="D29" s="59"/>
      <c r="E29" s="5"/>
      <c r="F29" s="6"/>
      <c r="G29" s="3"/>
      <c r="H29" s="6">
        <f t="shared" si="1"/>
        <v>0</v>
      </c>
      <c r="I29" s="2"/>
    </row>
    <row r="30" spans="1:9">
      <c r="A30" s="92"/>
      <c r="B30" s="93"/>
      <c r="C30" s="58"/>
      <c r="D30" s="5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2"/>
      <c r="B31" s="93"/>
      <c r="C31" s="58"/>
      <c r="D31" s="59"/>
      <c r="E31" s="5"/>
      <c r="F31" s="6"/>
      <c r="G31" s="3"/>
      <c r="H31" s="6">
        <f t="shared" si="1"/>
        <v>0</v>
      </c>
      <c r="I31" s="2"/>
    </row>
    <row r="32" spans="1:9">
      <c r="A32" s="94"/>
      <c r="B32" s="95"/>
      <c r="C32" s="58"/>
      <c r="D32" s="59"/>
      <c r="E32" s="5"/>
      <c r="F32" s="6"/>
      <c r="G32" s="3"/>
      <c r="H32" s="6">
        <f t="shared" si="1"/>
        <v>0</v>
      </c>
      <c r="I32" s="2"/>
    </row>
    <row r="33" spans="1:9" ht="13.5" customHeight="1">
      <c r="A33" s="96" t="s">
        <v>28</v>
      </c>
      <c r="B33" s="97"/>
      <c r="C33" s="81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2"/>
      <c r="E33" s="61">
        <f>SUM(H24:H32)</f>
        <v>0</v>
      </c>
      <c r="F33" s="62"/>
      <c r="G33" s="62"/>
      <c r="H33" s="116" t="s">
        <v>17</v>
      </c>
      <c r="I33" s="2"/>
    </row>
    <row r="34" spans="1:9" ht="14.25" customHeight="1">
      <c r="A34" s="98"/>
      <c r="B34" s="99"/>
      <c r="C34" s="83"/>
      <c r="D34" s="84"/>
      <c r="E34" s="63"/>
      <c r="F34" s="64"/>
      <c r="G34" s="64"/>
      <c r="H34" s="117"/>
      <c r="I34" s="2"/>
    </row>
    <row r="35" spans="1:9" ht="16.5" customHeight="1">
      <c r="A35" s="88" t="s">
        <v>31</v>
      </c>
      <c r="B35" s="89"/>
      <c r="C35" s="79" t="b">
        <f>IF(F37="카드+현금",Sheet3!C11,IF(F37="현금+카드",Sheet3!C4))</f>
        <v>0</v>
      </c>
      <c r="D35" s="80"/>
      <c r="E35" s="8" t="s">
        <v>4</v>
      </c>
      <c r="F35" s="123">
        <f>SUM(E21,E33)</f>
        <v>170000</v>
      </c>
      <c r="G35" s="123"/>
      <c r="H35" s="9" t="s">
        <v>17</v>
      </c>
      <c r="I35" s="2"/>
    </row>
    <row r="36" spans="1:9" ht="16.5" customHeight="1">
      <c r="A36" s="88" t="s">
        <v>30</v>
      </c>
      <c r="B36" s="89"/>
      <c r="C36" s="77" t="b">
        <f>IF(F37="카드+현금",Sheet3!C9,IF(F37="현금+카드",Sheet3!C6))</f>
        <v>0</v>
      </c>
      <c r="D36" s="78"/>
      <c r="E36" s="8" t="s">
        <v>18</v>
      </c>
      <c r="F36" s="121">
        <f>F35*1.1-F35</f>
        <v>17000.000000000029</v>
      </c>
      <c r="G36" s="122"/>
      <c r="H36" s="10"/>
      <c r="I36" s="2"/>
    </row>
    <row r="37" spans="1:9" ht="17.25" customHeight="1">
      <c r="A37" s="88" t="s">
        <v>26</v>
      </c>
      <c r="B37" s="89"/>
      <c r="C37" s="101"/>
      <c r="D37" s="102"/>
      <c r="E37" s="8" t="s">
        <v>25</v>
      </c>
      <c r="F37" s="75" t="s">
        <v>60</v>
      </c>
      <c r="G37" s="76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6" t="s">
        <v>27</v>
      </c>
      <c r="B38" s="97"/>
      <c r="C38" s="103">
        <f>SUM(C35:C36)-C37</f>
        <v>0</v>
      </c>
      <c r="D38" s="104"/>
      <c r="E38" s="21" t="s">
        <v>26</v>
      </c>
      <c r="F38" s="125"/>
      <c r="G38" s="126"/>
      <c r="H38" s="127"/>
      <c r="I38" s="2"/>
    </row>
    <row r="39" spans="1:9" ht="20.25" customHeight="1">
      <c r="A39" s="98"/>
      <c r="B39" s="99"/>
      <c r="C39" s="105"/>
      <c r="D39" s="106"/>
      <c r="E39" s="25" t="s">
        <v>19</v>
      </c>
      <c r="F39" s="124">
        <f>IF(F37="현금(이체X)",F35,IF(F37="웹결제",ROUND(Sheet2!B7,-4),IF(F37="이체 및 현금영수증",F35+F35*10%,IF(F37="이체 및 세금계산서",F35+F35*10%,IF(F37="이체 및 세금계산서",F35+F35*10%,)))))-F38</f>
        <v>187000</v>
      </c>
      <c r="G39" s="124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57</v>
      </c>
      <c r="G40" s="35"/>
      <c r="H40" s="27">
        <f>F39-(F36+F35)</f>
        <v>0</v>
      </c>
      <c r="I40" s="2"/>
    </row>
    <row r="41" spans="1:9" ht="16.5" customHeight="1">
      <c r="C41" s="2"/>
      <c r="D41" s="2"/>
      <c r="E41" s="100" t="s">
        <v>54</v>
      </c>
      <c r="F41" s="100"/>
      <c r="G41" s="100"/>
      <c r="H41" s="100"/>
      <c r="I41" s="2"/>
    </row>
    <row r="42" spans="1:9">
      <c r="C42" s="2"/>
      <c r="D42" s="2"/>
      <c r="E42" s="100"/>
      <c r="F42" s="100"/>
      <c r="G42" s="100"/>
      <c r="H42" s="100"/>
      <c r="I42" s="2"/>
    </row>
    <row r="43" spans="1:9"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1" t="s">
        <v>70</v>
      </c>
      <c r="B3" s="111"/>
      <c r="C3" s="111"/>
      <c r="E3" t="s">
        <v>63</v>
      </c>
      <c r="F3">
        <f>Sheet1!F35</f>
        <v>170000</v>
      </c>
    </row>
    <row r="4" spans="1:7">
      <c r="A4" t="s">
        <v>69</v>
      </c>
      <c r="B4" s="30" t="s">
        <v>67</v>
      </c>
      <c r="C4" s="32"/>
      <c r="D4" t="s">
        <v>64</v>
      </c>
    </row>
    <row r="5" spans="1:7">
      <c r="B5" t="s">
        <v>18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187000.00000000003</v>
      </c>
      <c r="D6" t="s">
        <v>66</v>
      </c>
    </row>
    <row r="8" spans="1:7">
      <c r="A8" s="111" t="s">
        <v>71</v>
      </c>
      <c r="B8" s="111"/>
      <c r="C8" s="11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170000</v>
      </c>
    </row>
    <row r="10" spans="1:7">
      <c r="B10" t="s">
        <v>18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170000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55</v>
      </c>
      <c r="B2" t="s">
        <v>17</v>
      </c>
      <c r="C2" s="20" t="s">
        <v>74</v>
      </c>
      <c r="D2" t="s">
        <v>33</v>
      </c>
    </row>
    <row r="3" spans="1:5">
      <c r="A3" t="s">
        <v>23</v>
      </c>
      <c r="B3" t="s">
        <v>29</v>
      </c>
      <c r="C3" s="20" t="s">
        <v>73</v>
      </c>
      <c r="D3" s="13" t="s">
        <v>35</v>
      </c>
    </row>
    <row r="4" spans="1:5">
      <c r="A4" t="s">
        <v>24</v>
      </c>
      <c r="B4" s="11">
        <f>Sheet1!F35-(Sheet1!C35)</f>
        <v>170000</v>
      </c>
    </row>
    <row r="5" spans="1:5">
      <c r="A5" t="s">
        <v>72</v>
      </c>
      <c r="B5" s="11"/>
    </row>
    <row r="6" spans="1:5">
      <c r="A6" t="s">
        <v>36</v>
      </c>
    </row>
    <row r="7" spans="1:5">
      <c r="A7" t="s">
        <v>56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A12" t="s">
        <v>45</v>
      </c>
      <c r="B12" s="11">
        <v>151200</v>
      </c>
    </row>
    <row r="13" spans="1:5">
      <c r="A13" t="s">
        <v>44</v>
      </c>
      <c r="B13" s="11">
        <v>188000</v>
      </c>
    </row>
    <row r="14" spans="1:5">
      <c r="A14" t="s">
        <v>46</v>
      </c>
      <c r="B14" s="11">
        <v>194290</v>
      </c>
    </row>
    <row r="15" spans="1:5">
      <c r="A15" t="s">
        <v>47</v>
      </c>
      <c r="B15" s="11">
        <v>359000</v>
      </c>
    </row>
    <row r="16" spans="1:5">
      <c r="A16" t="s">
        <v>48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2022-09-24T07:07:51Z</cp:lastPrinted>
  <dcterms:created xsi:type="dcterms:W3CDTF">2019-03-28T03:58:09Z</dcterms:created>
  <dcterms:modified xsi:type="dcterms:W3CDTF">2022-11-07T07:45:34Z</dcterms:modified>
</cp:coreProperties>
</file>