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06E0FDAC-68C3-4DFE-A870-6A5558914D13}" xr6:coauthVersionLast="47" xr6:coauthVersionMax="47" xr10:uidLastSave="{965C8453-7553-4C22-89C1-AF77836240AE}"/>
  <bookViews>
    <workbookView xWindow="30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<sst xmlns="http://schemas.openxmlformats.org/spreadsheetml/2006/main" count="84" uniqueCount="74">
  <si>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</si>
  <si>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</si>
  <si>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</si>
  <si>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</si>
  <si>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</si>
  <si>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</si>
  <si>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</si>
  <si>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</si>
  <si>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</si>
  <si>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</si>
  <si>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</si>
  <si>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</si>
  <si>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</si>
  <si>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</si>
  <si>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</si>
  <si>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</si>
  <si>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</si>
  <si>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</si>
  <si>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</si>
  <si>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</si>
  <si>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</si>
  <si>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</si>
  <si>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</si>
  <si>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</si>
  <si>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</si>
  <si>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</si>
  <si>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</si>
  <si>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</si>
  <si>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</si>
  <si>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</si>
  <si>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</si>
  <si>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</si>
  <si>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</si>
  <si>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</si>
  <si>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</si>
  <si>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</si>
  <si>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</si>
  <si>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</si>
  <si>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</si>
  <si>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</si>
  <si>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</si>
  <si>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</si>
  <si>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</si>
  <si>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</si>
  <si>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</si>
  <si>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</si>
  <si>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</si>
  <si>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</si>
  <si>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</si>
  <si>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</si>
  <si>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</si>
  <si>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</si>
  <si>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</si>
  <si>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</si>
  <si>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</si>
  <si>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</si>
  <si>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</si>
  <si>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</si>
  <si>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</si>
  <si>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</si>
  <si>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코어i9-12세대 12900KF (엘더레이크) (정품)</t>
    <phoneticPr fontId="1" type="noConversion"/>
  </si>
  <si>
    <t>Thermalright Peerless Assassin 120 SE 서린</t>
    <phoneticPr fontId="1" type="noConversion"/>
  </si>
  <si>
    <t>VGA</t>
    <phoneticPr fontId="1" type="noConversion"/>
  </si>
  <si>
    <t>12세대브라켓</t>
    <phoneticPr fontId="1" type="noConversion"/>
  </si>
  <si>
    <t>LGA17XX-BCF온도10도이상떨어집니다 12세대부터 출시되었습니다(선택사항)</t>
    <phoneticPr fontId="1" type="noConversion"/>
  </si>
  <si>
    <t>MSI MAG Z690 토마호크 WIFI PCI찾다보니 와이파이밖에 없네요 (DDR5메인보드)</t>
    <phoneticPr fontId="1" type="noConversion"/>
  </si>
  <si>
    <t>ZOTAC GAMING 지포스 RTX 3060 TWIN Edge OC D6 12GB LHR</t>
    <phoneticPr fontId="1" type="noConversion"/>
  </si>
  <si>
    <t>삼성전자 PM9A1 M.2 NVMe 병행수입 (1TB)</t>
    <phoneticPr fontId="1" type="noConversion"/>
  </si>
  <si>
    <t>Western Digital WD BLUE 7200/64M (WD10EZEX, 1TB)</t>
    <phoneticPr fontId="1" type="noConversion"/>
  </si>
  <si>
    <t>마이크로닉스 Classic II 풀체인지 700W 80PLUS BRONZE 230V</t>
    <phoneticPr fontId="1" type="noConversion"/>
  </si>
  <si>
    <t>찾아보겠습니다</t>
    <phoneticPr fontId="1" type="noConversion"/>
  </si>
  <si>
    <t>Microsoft Windows 10 Pro(DSP 64bit 한글)</t>
  </si>
  <si>
    <t>윤상돈고객님(영상전문) DDR5</t>
    <phoneticPr fontId="1" type="noConversion"/>
  </si>
  <si>
    <t>삼성전자 DDR5-4800 (16GB) 64GB구성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</si>
</sst>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50</v>
      </c>
      <c r="B1" s="21" t="s">
        <v>72</v>
      </c>
      <c r="C1" s="105" t="s">
        <v>59</v>
      </c>
      <c r="D1" s="106"/>
      <c r="E1" s="42"/>
      <c r="F1" s="43"/>
      <c r="G1" s="43"/>
      <c r="H1" s="44"/>
    </row>
    <row r="2" spans="1:9" ht="22.5" customHeight="1">
      <c r="A2" s="15" t="s">
        <v>39</v>
      </c>
      <c r="B2" s="20">
        <v>1041823820</v>
      </c>
      <c r="C2" s="107"/>
      <c r="D2" s="108"/>
      <c r="E2" s="45"/>
      <c r="F2" s="46"/>
      <c r="G2" s="46"/>
      <c r="H2" s="47"/>
    </row>
    <row r="3" spans="1:9" ht="22.5" customHeight="1">
      <c r="A3" s="15" t="s">
        <v>40</v>
      </c>
      <c r="B3" s="17">
        <f ca="1">TODAY()</f>
        <v>44828</v>
      </c>
      <c r="C3" s="16" t="s">
        <v>41</v>
      </c>
      <c r="D3" s="19"/>
      <c r="E3" s="45"/>
      <c r="F3" s="46"/>
      <c r="G3" s="46"/>
      <c r="H3" s="47"/>
    </row>
    <row r="4" spans="1:9" ht="22.5" customHeight="1">
      <c r="A4" s="14" t="s">
        <v>38</v>
      </c>
      <c r="B4" s="109"/>
      <c r="C4" s="109"/>
      <c r="D4" s="110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5" t="s">
        <v>52</v>
      </c>
      <c r="B6" s="96"/>
      <c r="C6" s="56" t="s">
        <v>60</v>
      </c>
      <c r="D6" s="57"/>
      <c r="E6" s="3" t="s">
        <v>6</v>
      </c>
      <c r="F6" s="6">
        <v>790000</v>
      </c>
      <c r="G6" s="3">
        <v>1</v>
      </c>
      <c r="H6" s="6">
        <f>F6*G6</f>
        <v>790000</v>
      </c>
      <c r="I6" s="2"/>
    </row>
    <row r="7" spans="1:9" ht="24" customHeight="1">
      <c r="A7" s="97"/>
      <c r="B7" s="98"/>
      <c r="C7" s="56" t="s">
        <v>61</v>
      </c>
      <c r="D7" s="57"/>
      <c r="E7" s="24" t="s">
        <v>12</v>
      </c>
      <c r="F7" s="6">
        <v>48000</v>
      </c>
      <c r="G7" s="3">
        <v>1</v>
      </c>
      <c r="H7" s="6">
        <f t="shared" ref="H7:H19" si="0">F7*G7</f>
        <v>48000</v>
      </c>
      <c r="I7" s="2"/>
    </row>
    <row r="8" spans="1:9" ht="25.5" customHeight="1">
      <c r="A8" s="97"/>
      <c r="B8" s="98"/>
      <c r="C8" s="121" t="s">
        <v>64</v>
      </c>
      <c r="D8" s="122"/>
      <c r="E8" s="3" t="s">
        <v>63</v>
      </c>
      <c r="F8" s="6">
        <v>10000</v>
      </c>
      <c r="G8" s="3">
        <v>1</v>
      </c>
      <c r="H8" s="6">
        <f t="shared" si="0"/>
        <v>10000</v>
      </c>
      <c r="I8" s="2"/>
    </row>
    <row r="9" spans="1:9" ht="37.5" customHeight="1">
      <c r="A9" s="97"/>
      <c r="B9" s="98"/>
      <c r="C9" s="56" t="s">
        <v>65</v>
      </c>
      <c r="D9" s="57"/>
      <c r="E9" s="3" t="s">
        <v>7</v>
      </c>
      <c r="F9" s="6">
        <v>370000</v>
      </c>
      <c r="G9" s="3">
        <v>1</v>
      </c>
      <c r="H9" s="6">
        <f t="shared" si="0"/>
        <v>370000</v>
      </c>
      <c r="I9" s="2"/>
    </row>
    <row r="10" spans="1:9" ht="24" customHeight="1">
      <c r="A10" s="97"/>
      <c r="B10" s="98"/>
      <c r="C10" s="56" t="s">
        <v>73</v>
      </c>
      <c r="D10" s="57"/>
      <c r="E10" s="3" t="s">
        <v>8</v>
      </c>
      <c r="F10" s="6">
        <v>99000</v>
      </c>
      <c r="G10" s="3">
        <v>4</v>
      </c>
      <c r="H10" s="6">
        <f t="shared" si="0"/>
        <v>396000</v>
      </c>
      <c r="I10" s="2"/>
    </row>
    <row r="11" spans="1:9" ht="24" customHeight="1">
      <c r="A11" s="97"/>
      <c r="B11" s="98"/>
      <c r="C11" s="118" t="s">
        <v>66</v>
      </c>
      <c r="D11" s="119"/>
      <c r="E11" s="3" t="s">
        <v>62</v>
      </c>
      <c r="F11" s="6">
        <v>500000</v>
      </c>
      <c r="G11" s="3">
        <v>1</v>
      </c>
      <c r="H11" s="6">
        <f t="shared" si="0"/>
        <v>500000</v>
      </c>
      <c r="I11" s="2"/>
    </row>
    <row r="12" spans="1:9" ht="24" customHeight="1">
      <c r="A12" s="97"/>
      <c r="B12" s="98"/>
      <c r="C12" s="120" t="s">
        <v>67</v>
      </c>
      <c r="D12" s="57"/>
      <c r="E12" s="3" t="s">
        <v>9</v>
      </c>
      <c r="F12" s="6">
        <v>149000</v>
      </c>
      <c r="G12" s="3">
        <v>1</v>
      </c>
      <c r="H12" s="6">
        <f t="shared" si="0"/>
        <v>149000</v>
      </c>
      <c r="I12" s="2"/>
    </row>
    <row r="13" spans="1:9" ht="24" customHeight="1">
      <c r="A13" s="97"/>
      <c r="B13" s="98"/>
      <c r="C13" s="85" t="s">
        <v>68</v>
      </c>
      <c r="D13" s="86"/>
      <c r="E13" s="3" t="s">
        <v>54</v>
      </c>
      <c r="F13" s="6">
        <v>58000</v>
      </c>
      <c r="G13" s="3">
        <v>1</v>
      </c>
      <c r="H13" s="6">
        <f t="shared" si="0"/>
        <v>58000</v>
      </c>
      <c r="I13" s="2"/>
    </row>
    <row r="14" spans="1:9" ht="29.25" customHeight="1">
      <c r="A14" s="97"/>
      <c r="B14" s="98"/>
      <c r="C14" s="85" t="s">
        <v>70</v>
      </c>
      <c r="D14" s="86"/>
      <c r="E14" s="3" t="s">
        <v>10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7"/>
      <c r="B15" s="98"/>
      <c r="C15" s="85" t="s">
        <v>69</v>
      </c>
      <c r="D15" s="86"/>
      <c r="E15" s="3" t="s">
        <v>11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97"/>
      <c r="B16" s="98"/>
      <c r="C16" s="114"/>
      <c r="D16" s="115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97"/>
      <c r="B17" s="98"/>
      <c r="C17" s="88" t="s">
        <v>16</v>
      </c>
      <c r="D17" s="89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7"/>
      <c r="B18" s="98"/>
      <c r="C18" s="116" t="s">
        <v>71</v>
      </c>
      <c r="D18" s="117"/>
      <c r="E18" s="4" t="s">
        <v>22</v>
      </c>
      <c r="F18" s="7">
        <v>190000</v>
      </c>
      <c r="G18" s="4">
        <v>1</v>
      </c>
      <c r="H18" s="6">
        <f t="shared" si="0"/>
        <v>190000</v>
      </c>
      <c r="I18" s="2"/>
    </row>
    <row r="19" spans="1:9">
      <c r="A19" s="97"/>
      <c r="B19" s="98"/>
      <c r="C19" s="112"/>
      <c r="D19" s="113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99" t="s">
        <v>53</v>
      </c>
      <c r="B20" s="100"/>
      <c r="C20" s="111" t="s">
        <v>15</v>
      </c>
      <c r="D20" s="111"/>
      <c r="E20" s="90">
        <f>SUM(H6:H19)</f>
        <v>2702000</v>
      </c>
      <c r="F20" s="90"/>
      <c r="G20" s="27">
        <v>1</v>
      </c>
      <c r="H20" s="53" t="s">
        <v>17</v>
      </c>
      <c r="I20" s="2"/>
    </row>
    <row r="21" spans="1:9" ht="12.75" customHeight="1">
      <c r="A21" s="101"/>
      <c r="B21" s="102"/>
      <c r="C21" s="111"/>
      <c r="D21" s="111"/>
      <c r="E21" s="90">
        <f>E20*G20</f>
        <v>2702000</v>
      </c>
      <c r="F21" s="90"/>
      <c r="G21" s="90"/>
      <c r="H21" s="53"/>
      <c r="I21" s="2"/>
    </row>
    <row r="22" spans="1:9" ht="12.75" customHeight="1">
      <c r="A22" s="101"/>
      <c r="B22" s="102"/>
      <c r="C22" s="111"/>
      <c r="D22" s="111"/>
      <c r="E22" s="90"/>
      <c r="F22" s="90"/>
      <c r="G22" s="90"/>
      <c r="H22" s="53"/>
      <c r="I22" s="2"/>
    </row>
    <row r="23" spans="1:9" ht="17.25" customHeight="1">
      <c r="A23" s="101"/>
      <c r="B23" s="102"/>
      <c r="C23" s="83" t="s">
        <v>20</v>
      </c>
      <c r="D23" s="8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3"/>
      <c r="B24" s="104"/>
      <c r="C24" s="85"/>
      <c r="D24" s="86"/>
      <c r="F24" s="6"/>
      <c r="G24" s="3"/>
      <c r="H24" s="6">
        <f>F24*G24</f>
        <v>0</v>
      </c>
      <c r="I24" s="2"/>
    </row>
    <row r="25" spans="1:9" ht="25.15" customHeight="1">
      <c r="A25" s="67"/>
      <c r="B25" s="68"/>
      <c r="C25" s="87"/>
      <c r="D25" s="86"/>
      <c r="E25" s="5"/>
      <c r="F25" s="6"/>
      <c r="G25" s="3"/>
      <c r="H25" s="6">
        <f t="shared" ref="H25:H32" si="1">F25*G25</f>
        <v>0</v>
      </c>
      <c r="I25" s="2"/>
    </row>
    <row r="26" spans="1:9">
      <c r="A26" s="69"/>
      <c r="B26" s="70"/>
      <c r="C26" s="87"/>
      <c r="D26" s="86"/>
      <c r="E26" s="5"/>
      <c r="F26" s="6"/>
      <c r="G26" s="3"/>
      <c r="H26" s="6">
        <f t="shared" si="1"/>
        <v>0</v>
      </c>
      <c r="I26" s="2"/>
    </row>
    <row r="27" spans="1:9">
      <c r="A27" s="69"/>
      <c r="B27" s="70"/>
      <c r="C27" s="88"/>
      <c r="D27" s="89"/>
      <c r="E27" s="5"/>
      <c r="F27" s="6"/>
      <c r="G27" s="3"/>
      <c r="H27" s="6">
        <f t="shared" si="1"/>
        <v>0</v>
      </c>
      <c r="I27" s="2"/>
    </row>
    <row r="28" spans="1:9">
      <c r="A28" s="69"/>
      <c r="B28" s="70"/>
      <c r="C28" s="88"/>
      <c r="D28" s="89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88"/>
      <c r="D29" s="89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88"/>
      <c r="D30" s="8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88"/>
      <c r="D31" s="89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28</v>
      </c>
      <c r="B33" s="33"/>
      <c r="C33" s="79" t="str">
        <f>IF(F37="현금(이체X)",Sheet2!C1,IF(F37="카드",Sheet2!C1,IF(F37="이체 및 현금영수증",Sheet2!C1,IF(F37="카드+현금",Sheet2!C2,IF(F37="이체 및 세금계산서",Sheet2!C1)))))</f>
        <v>선택사항</v>
      </c>
      <c r="D33" s="80"/>
      <c r="E33" s="91">
        <f>SUM(H24:H32)</f>
        <v>0</v>
      </c>
      <c r="F33" s="92"/>
      <c r="G33" s="92"/>
      <c r="H33" s="51" t="s">
        <v>17</v>
      </c>
      <c r="I33" s="2"/>
    </row>
    <row r="34" spans="1:9" ht="14.25" customHeight="1">
      <c r="A34" s="34"/>
      <c r="B34" s="35"/>
      <c r="C34" s="81"/>
      <c r="D34" s="82"/>
      <c r="E34" s="93"/>
      <c r="F34" s="94"/>
      <c r="G34" s="94"/>
      <c r="H34" s="52"/>
      <c r="I34" s="2"/>
    </row>
    <row r="35" spans="1:9" ht="16.5" customHeight="1">
      <c r="A35" s="65" t="s">
        <v>31</v>
      </c>
      <c r="B35" s="66"/>
      <c r="C35" s="77"/>
      <c r="D35" s="78"/>
      <c r="E35" s="8" t="s">
        <v>4</v>
      </c>
      <c r="F35" s="60">
        <f>SUM(E21,E33)</f>
        <v>2702000</v>
      </c>
      <c r="G35" s="60"/>
      <c r="H35" s="9" t="s">
        <v>17</v>
      </c>
      <c r="I35" s="2"/>
    </row>
    <row r="36" spans="1:9" ht="16.5" customHeight="1">
      <c r="A36" s="65" t="s">
        <v>30</v>
      </c>
      <c r="B36" s="66"/>
      <c r="C36" s="75"/>
      <c r="D36" s="76"/>
      <c r="E36" s="8" t="s">
        <v>18</v>
      </c>
      <c r="F36" s="58">
        <f>F35*1.1-F35</f>
        <v>270200.00000000047</v>
      </c>
      <c r="G36" s="59"/>
      <c r="H36" s="10"/>
      <c r="I36" s="2"/>
    </row>
    <row r="37" spans="1:9" ht="17.25" customHeight="1">
      <c r="A37" s="65" t="s">
        <v>26</v>
      </c>
      <c r="B37" s="66"/>
      <c r="C37" s="36"/>
      <c r="D37" s="37"/>
      <c r="E37" s="8" t="s">
        <v>25</v>
      </c>
      <c r="F37" s="73" t="s">
        <v>58</v>
      </c>
      <c r="G37" s="74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27</v>
      </c>
      <c r="B38" s="33"/>
      <c r="C38" s="38">
        <f>SUM(C35:C36)-C37</f>
        <v>0</v>
      </c>
      <c r="D38" s="39"/>
      <c r="E38" s="23" t="s">
        <v>26</v>
      </c>
      <c r="F38" s="62">
        <v>2200</v>
      </c>
      <c r="G38" s="63"/>
      <c r="H38" s="64"/>
      <c r="I38" s="2"/>
    </row>
    <row r="39" spans="1:9" ht="20.25" customHeight="1">
      <c r="A39" s="34"/>
      <c r="B39" s="35"/>
      <c r="C39" s="40"/>
      <c r="D39" s="41"/>
      <c r="E39" s="28" t="s">
        <v>19</v>
      </c>
      <c r="F39" s="61">
        <f>IF(F37="현금(이체X)",F35,IF(F37="웹결제",ROUND(Sheet2!B5,-4),IF(F37="이체 및 현금영수증",F35+F35*10%,IF(F37="이체 및 세금계산서",F35+F35*10%,IF(F37="이체 및 세금계산서",F35+F35*10%,)))))-F38</f>
        <v>2970000</v>
      </c>
      <c r="G39" s="6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55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56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2702000</v>
      </c>
    </row>
    <row r="5" spans="1:6">
      <c r="A5" t="s">
        <v>37</v>
      </c>
      <c r="B5">
        <f>B4*1.12</f>
        <v>3026240.0000000005</v>
      </c>
    </row>
    <row r="6" spans="1:6">
      <c r="A6" t="s">
        <v>57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49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2022-09-24T08:55:09Z</cp:lastPrinted>
  <dcterms:created xsi:type="dcterms:W3CDTF">2019-03-28T03:58:09Z</dcterms:created>
  <dcterms:modified xsi:type="dcterms:W3CDTF">2022-09-24T08:55:21Z</dcterms:modified>
</cp:coreProperties>
</file>