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7D6E3C84-D7C1-42F0-9DA7-64664F62BD75}" xr6:coauthVersionLast="47" xr6:coauthVersionMax="47" xr10:uidLastSave="{00000000-0000-0000-0000-000000000000}"/>
  <bookViews>
    <workbookView xWindow="34230" yWindow="1215" windowWidth="21600" windowHeight="1129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<sst xmlns="http://schemas.openxmlformats.org/spreadsheetml/2006/main" count="82" uniqueCount="72">
  <si>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</si>
  <si>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</si>
  <si>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</si>
  <si>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</si>
  <si>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</si>
  <si>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</si>
  <si>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</si>
  <si>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</si>
  <si>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</si>
  <si>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</si>
  <si>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</si>
  <si>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</si>
  <si>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</si>
  <si>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</si>
  <si>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</si>
  <si>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</si>
  <si>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</si>
  <si>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</si>
  <si>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</si>
  <si>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</si>
  <si>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</si>
  <si>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</si>
  <si>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</si>
  <si>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</si>
  <si>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</si>
  <si>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</si>
  <si>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</si>
  <si>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</si>
  <si>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</si>
  <si>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</si>
  <si>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</si>
  <si>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</si>
  <si>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</si>
  <si>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</si>
  <si>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</si>
  <si>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</si>
  <si>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</si>
  <si>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</si>
  <si>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</si>
  <si>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</si>
  <si>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</si>
  <si>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</si>
  <si>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</si>
  <si>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</si>
  <si>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</si>
  <si>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</si>
  <si>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</si>
  <si>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</si>
  <si>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</si>
  <si>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</si>
  <si>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</si>
  <si>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</si>
  <si>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</si>
  <si>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</si>
  <si>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</si>
  <si>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</si>
  <si>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</si>
  <si>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</si>
  <si>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</si>
  <si>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</si>
  <si>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</si>
  <si>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</si>
  <si>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인텔 코어i5-12세대 12400F (엘더레이크) (정품)</t>
    <phoneticPr fontId="1" type="noConversion"/>
  </si>
  <si>
    <t>PCCOOLER PALADIN 400</t>
    <phoneticPr fontId="1" type="noConversion"/>
  </si>
  <si>
    <t>MSI MAG B660M 박격포 DDR4</t>
    <phoneticPr fontId="1" type="noConversion"/>
  </si>
  <si>
    <t>ZOTAC GAMING 지포스 RTX 3060 TWIN Edge OC D6 12GB LHR</t>
    <phoneticPr fontId="1" type="noConversion"/>
  </si>
  <si>
    <t>삼성전자 DDR4-3200 (8GB)</t>
    <phoneticPr fontId="1" type="noConversion"/>
  </si>
  <si>
    <t>삼성전자 980 M.2 NVMe (500GB)</t>
    <phoneticPr fontId="1" type="noConversion"/>
  </si>
  <si>
    <t>Western Digital WD BLUE  2TB</t>
    <phoneticPr fontId="1" type="noConversion"/>
  </si>
  <si>
    <t>DAVEN KAISER AIR 강화유리 (블랙)</t>
    <phoneticPr fontId="1" type="noConversion"/>
  </si>
  <si>
    <t>마이크로닉스 Classic II 풀체인지 700W 80PLUS 230V</t>
    <phoneticPr fontId="1" type="noConversion"/>
  </si>
  <si>
    <t>산악안전교육원(개인PC)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</si>
</sst>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9" borderId="3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F19" sqref="F1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71</v>
      </c>
      <c r="C1" s="107" t="s">
        <v>61</v>
      </c>
      <c r="D1" s="108"/>
      <c r="E1" s="42"/>
      <c r="F1" s="43"/>
      <c r="G1" s="43"/>
      <c r="H1" s="44"/>
    </row>
    <row r="2" spans="1:9" ht="22.5" customHeight="1">
      <c r="A2" s="15" t="s">
        <v>40</v>
      </c>
      <c r="B2" s="20">
        <v>1045305459</v>
      </c>
      <c r="C2" s="109"/>
      <c r="D2" s="110"/>
      <c r="E2" s="45"/>
      <c r="F2" s="46"/>
      <c r="G2" s="46"/>
      <c r="H2" s="47"/>
    </row>
    <row r="3" spans="1:9" ht="22.5" customHeight="1">
      <c r="A3" s="15" t="s">
        <v>41</v>
      </c>
      <c r="B3" s="17">
        <f ca="1">TODAY()</f>
        <v>44761</v>
      </c>
      <c r="C3" s="16" t="s">
        <v>42</v>
      </c>
      <c r="D3" s="19"/>
      <c r="E3" s="45"/>
      <c r="F3" s="46"/>
      <c r="G3" s="46"/>
      <c r="H3" s="47"/>
    </row>
    <row r="4" spans="1:9" ht="22.5" customHeight="1">
      <c r="A4" s="14" t="s">
        <v>39</v>
      </c>
      <c r="B4" s="111"/>
      <c r="C4" s="111"/>
      <c r="D4" s="112"/>
      <c r="E4" s="48"/>
      <c r="F4" s="49"/>
      <c r="G4" s="49"/>
      <c r="H4" s="50"/>
    </row>
    <row r="5" spans="1:9">
      <c r="A5" s="54" t="s">
        <v>0</v>
      </c>
      <c r="B5" s="55"/>
      <c r="C5" s="54" t="s">
        <v>5</v>
      </c>
      <c r="D5" s="55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7" t="s">
        <v>54</v>
      </c>
      <c r="B6" s="98"/>
      <c r="C6" s="56" t="s">
        <v>62</v>
      </c>
      <c r="D6" s="57"/>
      <c r="E6" s="3" t="s">
        <v>6</v>
      </c>
      <c r="F6" s="6">
        <v>250000</v>
      </c>
      <c r="G6" s="3">
        <v>1</v>
      </c>
      <c r="H6" s="6">
        <f>F6*G6</f>
        <v>250000</v>
      </c>
      <c r="I6" s="2"/>
    </row>
    <row r="7" spans="1:9" ht="24" customHeight="1">
      <c r="A7" s="99"/>
      <c r="B7" s="100"/>
      <c r="C7" s="56" t="s">
        <v>63</v>
      </c>
      <c r="D7" s="57"/>
      <c r="E7" s="24" t="s">
        <v>13</v>
      </c>
      <c r="F7" s="6">
        <v>33000</v>
      </c>
      <c r="G7" s="3">
        <v>1</v>
      </c>
      <c r="H7" s="6">
        <f t="shared" ref="H7:H19" si="0">F7*G7</f>
        <v>33000</v>
      </c>
      <c r="I7" s="2"/>
    </row>
    <row r="8" spans="1:9" ht="25.5" customHeight="1">
      <c r="A8" s="99"/>
      <c r="B8" s="100"/>
      <c r="C8" s="58" t="s">
        <v>64</v>
      </c>
      <c r="D8" s="59"/>
      <c r="E8" s="3" t="s">
        <v>7</v>
      </c>
      <c r="F8" s="6">
        <v>220000</v>
      </c>
      <c r="G8" s="3">
        <v>1</v>
      </c>
      <c r="H8" s="6">
        <f t="shared" si="0"/>
        <v>220000</v>
      </c>
      <c r="I8" s="2"/>
    </row>
    <row r="9" spans="1:9" ht="37.5" customHeight="1">
      <c r="A9" s="99"/>
      <c r="B9" s="100"/>
      <c r="C9" s="56" t="s">
        <v>66</v>
      </c>
      <c r="D9" s="57"/>
      <c r="E9" s="3" t="s">
        <v>8</v>
      </c>
      <c r="F9" s="6">
        <v>38000</v>
      </c>
      <c r="G9" s="3">
        <v>2</v>
      </c>
      <c r="H9" s="6">
        <f t="shared" si="0"/>
        <v>76000</v>
      </c>
      <c r="I9" s="2"/>
    </row>
    <row r="10" spans="1:9" ht="24" customHeight="1">
      <c r="A10" s="99"/>
      <c r="B10" s="100"/>
      <c r="C10" s="56" t="s">
        <v>65</v>
      </c>
      <c r="D10" s="57"/>
      <c r="E10" s="3" t="s">
        <v>9</v>
      </c>
      <c r="F10" s="6">
        <v>501000</v>
      </c>
      <c r="G10" s="3">
        <v>1</v>
      </c>
      <c r="H10" s="6">
        <f t="shared" si="0"/>
        <v>501000</v>
      </c>
      <c r="I10" s="2"/>
    </row>
    <row r="11" spans="1:9" ht="24" customHeight="1">
      <c r="A11" s="99"/>
      <c r="B11" s="100"/>
      <c r="C11" s="120"/>
      <c r="D11" s="121"/>
      <c r="E11" s="3"/>
      <c r="F11" s="6"/>
      <c r="G11" s="3"/>
      <c r="H11" s="6">
        <f t="shared" si="0"/>
        <v>0</v>
      </c>
      <c r="I11" s="2"/>
    </row>
    <row r="12" spans="1:9" ht="24" customHeight="1">
      <c r="A12" s="99"/>
      <c r="B12" s="100"/>
      <c r="C12" s="122" t="s">
        <v>67</v>
      </c>
      <c r="D12" s="57"/>
      <c r="E12" s="3" t="s">
        <v>10</v>
      </c>
      <c r="F12" s="6">
        <v>80000</v>
      </c>
      <c r="G12" s="3">
        <v>1</v>
      </c>
      <c r="H12" s="6">
        <f t="shared" si="0"/>
        <v>80000</v>
      </c>
      <c r="I12" s="2"/>
    </row>
    <row r="13" spans="1:9" ht="24" customHeight="1">
      <c r="A13" s="99"/>
      <c r="B13" s="100"/>
      <c r="C13" s="87" t="s">
        <v>68</v>
      </c>
      <c r="D13" s="88"/>
      <c r="E13" s="3" t="s">
        <v>56</v>
      </c>
      <c r="F13" s="6">
        <v>65000</v>
      </c>
      <c r="G13" s="3">
        <v>1</v>
      </c>
      <c r="H13" s="6">
        <f t="shared" si="0"/>
        <v>65000</v>
      </c>
      <c r="I13" s="2"/>
    </row>
    <row r="14" spans="1:9" ht="29.25" customHeight="1">
      <c r="A14" s="99"/>
      <c r="B14" s="100"/>
      <c r="C14" s="87" t="s">
        <v>69</v>
      </c>
      <c r="D14" s="88"/>
      <c r="E14" s="3" t="s">
        <v>11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99"/>
      <c r="B15" s="100"/>
      <c r="C15" s="87" t="s">
        <v>70</v>
      </c>
      <c r="D15" s="88"/>
      <c r="E15" s="3" t="s">
        <v>12</v>
      </c>
      <c r="F15" s="6">
        <v>74000</v>
      </c>
      <c r="G15" s="3">
        <v>1</v>
      </c>
      <c r="H15" s="6">
        <f t="shared" si="0"/>
        <v>74000</v>
      </c>
      <c r="I15" s="2"/>
    </row>
    <row r="16" spans="1:9" ht="24" customHeight="1">
      <c r="A16" s="99"/>
      <c r="B16" s="100"/>
      <c r="C16" s="116"/>
      <c r="D16" s="117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99"/>
      <c r="B17" s="100"/>
      <c r="C17" s="90" t="s">
        <v>17</v>
      </c>
      <c r="D17" s="9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99"/>
      <c r="B18" s="100"/>
      <c r="C18" s="118" t="s">
        <v>50</v>
      </c>
      <c r="D18" s="119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99"/>
      <c r="B19" s="100"/>
      <c r="C19" s="114"/>
      <c r="D19" s="115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101" t="s">
        <v>55</v>
      </c>
      <c r="B20" s="102"/>
      <c r="C20" s="113" t="s">
        <v>16</v>
      </c>
      <c r="D20" s="113"/>
      <c r="E20" s="92">
        <f>SUM(H6:H19)</f>
        <v>1404000</v>
      </c>
      <c r="F20" s="92"/>
      <c r="G20" s="27">
        <v>1</v>
      </c>
      <c r="H20" s="53" t="s">
        <v>18</v>
      </c>
      <c r="I20" s="2"/>
    </row>
    <row r="21" spans="1:9" ht="12.75" customHeight="1">
      <c r="A21" s="103"/>
      <c r="B21" s="104"/>
      <c r="C21" s="113"/>
      <c r="D21" s="113"/>
      <c r="E21" s="92">
        <f>E20*G20</f>
        <v>1404000</v>
      </c>
      <c r="F21" s="92"/>
      <c r="G21" s="92"/>
      <c r="H21" s="53"/>
      <c r="I21" s="2"/>
    </row>
    <row r="22" spans="1:9" ht="12.75" customHeight="1">
      <c r="A22" s="103"/>
      <c r="B22" s="104"/>
      <c r="C22" s="113"/>
      <c r="D22" s="113"/>
      <c r="E22" s="92"/>
      <c r="F22" s="92"/>
      <c r="G22" s="92"/>
      <c r="H22" s="53"/>
      <c r="I22" s="2"/>
    </row>
    <row r="23" spans="1:9" ht="17.25" customHeight="1">
      <c r="A23" s="103"/>
      <c r="B23" s="104"/>
      <c r="C23" s="85" t="s">
        <v>21</v>
      </c>
      <c r="D23" s="86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5"/>
      <c r="B24" s="106"/>
      <c r="C24" s="87"/>
      <c r="D24" s="88"/>
      <c r="F24" s="6"/>
      <c r="G24" s="3"/>
      <c r="H24" s="6">
        <f>F24*G24</f>
        <v>0</v>
      </c>
      <c r="I24" s="2"/>
    </row>
    <row r="25" spans="1:9" ht="25.15" customHeight="1">
      <c r="A25" s="69"/>
      <c r="B25" s="70"/>
      <c r="C25" s="89"/>
      <c r="D25" s="88"/>
      <c r="E25" s="5"/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89"/>
      <c r="D26" s="88"/>
      <c r="E26" s="5"/>
      <c r="F26" s="6"/>
      <c r="G26" s="3"/>
      <c r="H26" s="6">
        <f t="shared" si="1"/>
        <v>0</v>
      </c>
      <c r="I26" s="2"/>
    </row>
    <row r="27" spans="1:9">
      <c r="A27" s="71"/>
      <c r="B27" s="72"/>
      <c r="C27" s="90"/>
      <c r="D27" s="91"/>
      <c r="E27" s="5"/>
      <c r="F27" s="6"/>
      <c r="G27" s="3"/>
      <c r="H27" s="6">
        <f t="shared" si="1"/>
        <v>0</v>
      </c>
      <c r="I27" s="2"/>
    </row>
    <row r="28" spans="1:9">
      <c r="A28" s="71"/>
      <c r="B28" s="72"/>
      <c r="C28" s="90"/>
      <c r="D28" s="91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90"/>
      <c r="D29" s="91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90"/>
      <c r="D30" s="9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90"/>
      <c r="D31" s="91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90"/>
      <c r="D32" s="91"/>
      <c r="E32" s="5"/>
      <c r="F32" s="6"/>
      <c r="G32" s="3"/>
      <c r="H32" s="6">
        <f t="shared" si="1"/>
        <v>0</v>
      </c>
      <c r="I32" s="2"/>
    </row>
    <row r="33" spans="1:9" ht="13.5" customHeight="1">
      <c r="A33" s="32" t="s">
        <v>29</v>
      </c>
      <c r="B33" s="33"/>
      <c r="C33" s="81" t="str">
        <f>IF(F37="현금(이체X)",Sheet2!C1,IF(F37="카드",Sheet2!C1,IF(F37="이체 및 현금영수증",Sheet2!C1,IF(F37="카드+현금",Sheet2!C2,IF(F37="이체 및 세금계산서",Sheet2!C1)))))</f>
        <v>선택사항</v>
      </c>
      <c r="D33" s="82"/>
      <c r="E33" s="93">
        <f>SUM(H24:H32)</f>
        <v>0</v>
      </c>
      <c r="F33" s="94"/>
      <c r="G33" s="94"/>
      <c r="H33" s="51" t="s">
        <v>18</v>
      </c>
      <c r="I33" s="2"/>
    </row>
    <row r="34" spans="1:9" ht="14.25" customHeight="1">
      <c r="A34" s="34"/>
      <c r="B34" s="35"/>
      <c r="C34" s="83"/>
      <c r="D34" s="84"/>
      <c r="E34" s="95"/>
      <c r="F34" s="96"/>
      <c r="G34" s="96"/>
      <c r="H34" s="52"/>
      <c r="I34" s="2"/>
    </row>
    <row r="35" spans="1:9" ht="16.5" customHeight="1">
      <c r="A35" s="67" t="s">
        <v>32</v>
      </c>
      <c r="B35" s="68"/>
      <c r="C35" s="79"/>
      <c r="D35" s="80"/>
      <c r="E35" s="8" t="s">
        <v>4</v>
      </c>
      <c r="F35" s="62">
        <f>SUM(E21,E33)</f>
        <v>1404000</v>
      </c>
      <c r="G35" s="62"/>
      <c r="H35" s="9" t="s">
        <v>18</v>
      </c>
      <c r="I35" s="2"/>
    </row>
    <row r="36" spans="1:9" ht="16.5" customHeight="1">
      <c r="A36" s="67" t="s">
        <v>31</v>
      </c>
      <c r="B36" s="68"/>
      <c r="C36" s="77"/>
      <c r="D36" s="78"/>
      <c r="E36" s="8" t="s">
        <v>19</v>
      </c>
      <c r="F36" s="60">
        <f>F35*1.1-F35</f>
        <v>140400.00000000023</v>
      </c>
      <c r="G36" s="61"/>
      <c r="H36" s="10"/>
      <c r="I36" s="2"/>
    </row>
    <row r="37" spans="1:9" ht="17.25" customHeight="1">
      <c r="A37" s="67" t="s">
        <v>27</v>
      </c>
      <c r="B37" s="68"/>
      <c r="C37" s="36"/>
      <c r="D37" s="37"/>
      <c r="E37" s="8" t="s">
        <v>26</v>
      </c>
      <c r="F37" s="75" t="s">
        <v>60</v>
      </c>
      <c r="G37" s="76"/>
      <c r="H37" s="30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2" t="s">
        <v>28</v>
      </c>
      <c r="B38" s="33"/>
      <c r="C38" s="38">
        <f>SUM(C35:C36)-C37</f>
        <v>0</v>
      </c>
      <c r="D38" s="39"/>
      <c r="E38" s="23" t="s">
        <v>27</v>
      </c>
      <c r="F38" s="64"/>
      <c r="G38" s="65"/>
      <c r="H38" s="66"/>
      <c r="I38" s="2"/>
    </row>
    <row r="39" spans="1:9" ht="20.25" customHeight="1">
      <c r="A39" s="34"/>
      <c r="B39" s="35"/>
      <c r="C39" s="40"/>
      <c r="D39" s="41"/>
      <c r="E39" s="28" t="s">
        <v>20</v>
      </c>
      <c r="F39" s="63">
        <f>IF(F37="현금(이체X)",F35,IF(F37="웹결제",ROUND(Sheet2!B5,-4),IF(F37="이체 및 현금영수증",F35+F35*10%,IF(F37="이체 및 세금계산서",F35+F35*10%,IF(F37="이체 및 세금계산서",F35+F35*10%,)))))-F38</f>
        <v>1544400</v>
      </c>
      <c r="G39" s="63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1" t="s">
        <v>57</v>
      </c>
      <c r="F41" s="31"/>
      <c r="G41" s="31"/>
      <c r="H41" s="31"/>
      <c r="I41" s="2"/>
    </row>
    <row r="42" spans="1:9">
      <c r="C42" s="2"/>
      <c r="D42" s="2"/>
      <c r="E42" s="31"/>
      <c r="F42" s="31"/>
      <c r="G42" s="31"/>
      <c r="H42" s="31"/>
      <c r="I42" s="2"/>
    </row>
    <row r="43" spans="1:9">
      <c r="C43" s="2"/>
      <c r="D43" s="2"/>
      <c r="E43" s="31"/>
      <c r="F43" s="31"/>
      <c r="G43" s="31"/>
      <c r="H43" s="31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1404000</v>
      </c>
    </row>
    <row r="5" spans="1:6">
      <c r="A5" t="s">
        <v>38</v>
      </c>
      <c r="B5">
        <f>B4*1.12</f>
        <v>1572480.0000000002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2022-06-22T06:16:22Z</cp:lastPrinted>
  <dcterms:created xsi:type="dcterms:W3CDTF">2019-03-28T03:58:09Z</dcterms:created>
  <dcterms:modified xsi:type="dcterms:W3CDTF">2022-07-19T05:49:37Z</dcterms:modified>
</cp:coreProperties>
</file>