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4_{52FA21CA-73F0-4E4E-9D96-6D8E27773540}" xr6:coauthVersionLast="47" xr6:coauthVersionMax="47" xr10:uidLastSave="{60F66B12-AFF7-428F-8158-6121650F7A22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<sst xmlns="http://schemas.openxmlformats.org/spreadsheetml/2006/main" count="113" uniqueCount="97">
  <si>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</si>
  <si>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</si>
  <si>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</si>
  <si>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</si>
  <si>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</si>
  <si>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</si>
  <si>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</si>
  <si>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</si>
  <si>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</si>
  <si>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</si>
  <si>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</si>
  <si>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</si>
  <si>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</si>
  <si>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</si>
  <si>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</si>
  <si>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</si>
  <si>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</si>
  <si>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</si>
  <si>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</si>
  <si>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</si>
  <si>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</si>
  <si>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</si>
  <si>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</si>
  <si>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</si>
  <si>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</si>
  <si>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</si>
  <si>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</si>
  <si>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</si>
  <si>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</si>
  <si>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</si>
  <si>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</si>
  <si>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</si>
  <si>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</si>
  <si>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</si>
  <si>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</si>
  <si>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</si>
  <si>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</si>
  <si>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</si>
  <si>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</si>
  <si>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</si>
  <si>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</si>
  <si>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</si>
  <si>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</si>
  <si>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</si>
  <si>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</si>
  <si>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</si>
  <si>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</si>
  <si>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</si>
  <si>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</si>
  <si>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</si>
  <si>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</si>
  <si>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</si>
  <si>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</si>
  <si>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</si>
  <si>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</si>
  <si>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</si>
  <si>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</si>
  <si>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</si>
  <si>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</si>
  <si>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</si>
  <si>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</si>
  <si>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</si>
  <si>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</si>
  <si>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</si>
  <si>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</si>
  <si>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</si>
  <si>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</si>
  <si>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</si>
  <si>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</si>
  <si>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</si>
  <si>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</si>
  <si>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</si>
  <si>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</si>
  <si>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</si>
  <si>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</si>
  <si>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</si>
  <si>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</si>
  <si>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</si>
  <si>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</si>
  <si>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</si>
  <si>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</si>
  <si>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AG620 (발열이 워낙심해 탱크쿨러추천) 블랙</t>
    <phoneticPr fontId="1" type="noConversion"/>
  </si>
  <si>
    <t>/</t>
    <phoneticPr fontId="1" type="noConversion"/>
  </si>
  <si>
    <t>앱코 G30 트루포스 블랙</t>
    <phoneticPr fontId="1" type="noConversion"/>
  </si>
  <si>
    <t>ZOTAC GAMING  RTX 3070 Ti D6X 8GB</t>
    <phoneticPr fontId="1" type="noConversion"/>
  </si>
  <si>
    <t xml:space="preserve">삼성전자 DDR5-4800 (8GB) </t>
    <phoneticPr fontId="1" type="noConversion"/>
  </si>
  <si>
    <t>마이크로닉스 Classic II 풀체인지 800W 80PLUS BRONZE 230V EU</t>
    <phoneticPr fontId="1" type="noConversion"/>
  </si>
  <si>
    <t>씨피유</t>
    <phoneticPr fontId="1" type="noConversion"/>
  </si>
  <si>
    <t>8700K</t>
    <phoneticPr fontId="1" type="noConversion"/>
  </si>
  <si>
    <t>메인보드</t>
    <phoneticPr fontId="1" type="noConversion"/>
  </si>
  <si>
    <t>삼성 2400 8GB</t>
    <phoneticPr fontId="1" type="noConversion"/>
  </si>
  <si>
    <t>메모리</t>
    <phoneticPr fontId="1" type="noConversion"/>
  </si>
  <si>
    <t>유성경 고객님</t>
    <phoneticPr fontId="1" type="noConversion"/>
  </si>
  <si>
    <t>인텔 코어i7-12세대 12700 (엘더레이크) (정품)</t>
    <phoneticPr fontId="1" type="noConversion"/>
  </si>
  <si>
    <t>I7 12700 내장그래픽으로 변경(재고없어서 할인)</t>
    <phoneticPr fontId="1" type="noConversion"/>
  </si>
  <si>
    <t>SN570 500G  WD AS5년</t>
    <phoneticPr fontId="1" type="noConversion"/>
  </si>
  <si>
    <t>GIGABYTE B760M DS3H 제이씨현D5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</si>
</sst>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92</v>
      </c>
      <c r="C1" s="36" t="s">
        <v>74</v>
      </c>
      <c r="D1" s="37"/>
      <c r="E1" s="108"/>
      <c r="F1" s="109"/>
      <c r="G1" s="109"/>
      <c r="H1" s="110"/>
    </row>
    <row r="2" spans="1:9" ht="22.5" customHeight="1">
      <c r="A2" s="15" t="s">
        <v>38</v>
      </c>
      <c r="B2" s="29">
        <v>1071298750</v>
      </c>
      <c r="C2" s="38"/>
      <c r="D2" s="39"/>
      <c r="E2" s="111"/>
      <c r="F2" s="112"/>
      <c r="G2" s="112"/>
      <c r="H2" s="113"/>
    </row>
    <row r="3" spans="1:9" ht="22.5" customHeight="1">
      <c r="A3" s="15" t="s">
        <v>39</v>
      </c>
      <c r="B3" s="16">
        <f ca="1">TODAY()</f>
        <v>44987</v>
      </c>
      <c r="C3" s="15" t="s">
        <v>40</v>
      </c>
      <c r="D3" s="18"/>
      <c r="E3" s="111"/>
      <c r="F3" s="112"/>
      <c r="G3" s="112"/>
      <c r="H3" s="113"/>
    </row>
    <row r="4" spans="1:9" ht="22.5" customHeight="1">
      <c r="A4" s="14" t="s">
        <v>37</v>
      </c>
      <c r="B4" s="42"/>
      <c r="C4" s="42"/>
      <c r="D4" s="43"/>
      <c r="E4" s="114"/>
      <c r="F4" s="115"/>
      <c r="G4" s="115"/>
      <c r="H4" s="116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51</v>
      </c>
      <c r="B6" s="67"/>
      <c r="C6" s="120" t="s">
        <v>93</v>
      </c>
      <c r="D6" s="121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68"/>
      <c r="B7" s="69"/>
      <c r="C7" s="57" t="s">
        <v>81</v>
      </c>
      <c r="D7" s="122"/>
      <c r="E7" s="22" t="s">
        <v>12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8"/>
      <c r="B8" s="69"/>
      <c r="C8" s="123" t="s">
        <v>96</v>
      </c>
      <c r="D8" s="124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68"/>
      <c r="B9" s="69"/>
      <c r="C9" s="120" t="s">
        <v>85</v>
      </c>
      <c r="D9" s="121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8"/>
      <c r="B10" s="69"/>
      <c r="C10" s="53" t="s">
        <v>84</v>
      </c>
      <c r="D10" s="54"/>
      <c r="E10" s="3" t="s">
        <v>32</v>
      </c>
      <c r="F10" s="6">
        <v>826000</v>
      </c>
      <c r="G10" s="3">
        <v>1</v>
      </c>
      <c r="H10" s="6">
        <f t="shared" si="0"/>
        <v>826000</v>
      </c>
      <c r="I10" s="2"/>
    </row>
    <row r="11" spans="1:9" ht="24" customHeight="1">
      <c r="A11" s="68"/>
      <c r="B11" s="69"/>
      <c r="C11" s="55"/>
      <c r="D11" s="56"/>
      <c r="E11" s="3"/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7" t="s">
        <v>95</v>
      </c>
      <c r="D12" s="58"/>
      <c r="E12" s="3" t="s">
        <v>9</v>
      </c>
      <c r="F12" s="6">
        <v>51000</v>
      </c>
      <c r="G12" s="3">
        <v>1</v>
      </c>
      <c r="H12" s="6">
        <f t="shared" si="0"/>
        <v>51000</v>
      </c>
      <c r="I12" s="2"/>
    </row>
    <row r="13" spans="1:9" ht="24" customHeight="1">
      <c r="A13" s="68"/>
      <c r="B13" s="69"/>
      <c r="C13" s="47" t="s">
        <v>82</v>
      </c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7" t="s">
        <v>83</v>
      </c>
      <c r="D14" s="48"/>
      <c r="E14" s="3" t="s">
        <v>10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68"/>
      <c r="B15" s="69"/>
      <c r="C15" s="47" t="s">
        <v>86</v>
      </c>
      <c r="D15" s="48"/>
      <c r="E15" s="3" t="s">
        <v>11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68"/>
      <c r="B16" s="69"/>
      <c r="C16" s="49"/>
      <c r="D16" s="50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58</v>
      </c>
      <c r="D17" s="60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1" t="s">
        <v>80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5"/>
      <c r="D19" s="46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52</v>
      </c>
      <c r="B20" s="71"/>
      <c r="C20" s="44" t="s">
        <v>15</v>
      </c>
      <c r="D20" s="44"/>
      <c r="E20" s="61">
        <f>SUM(H6:H19)</f>
        <v>1782000</v>
      </c>
      <c r="F20" s="61"/>
      <c r="G20" s="24">
        <v>1</v>
      </c>
      <c r="H20" s="119" t="s">
        <v>17</v>
      </c>
      <c r="I20" s="2"/>
    </row>
    <row r="21" spans="1:9" ht="12.75" customHeight="1">
      <c r="A21" s="72"/>
      <c r="B21" s="73"/>
      <c r="C21" s="44"/>
      <c r="D21" s="44"/>
      <c r="E21" s="61">
        <f>E20*G20</f>
        <v>1782000</v>
      </c>
      <c r="F21" s="61"/>
      <c r="G21" s="61"/>
      <c r="H21" s="119"/>
      <c r="I21" s="2"/>
    </row>
    <row r="22" spans="1:9" ht="12.75" customHeight="1">
      <c r="A22" s="72"/>
      <c r="B22" s="73"/>
      <c r="C22" s="44"/>
      <c r="D22" s="44"/>
      <c r="E22" s="61"/>
      <c r="F22" s="61"/>
      <c r="G22" s="61"/>
      <c r="H22" s="119"/>
      <c r="I22" s="2"/>
    </row>
    <row r="23" spans="1:9" ht="17.25" customHeight="1">
      <c r="A23" s="72"/>
      <c r="B23" s="73"/>
      <c r="C23" s="86" t="s">
        <v>20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7" t="s">
        <v>88</v>
      </c>
      <c r="D24" s="48"/>
      <c r="E24" s="5" t="s">
        <v>87</v>
      </c>
      <c r="F24" s="6">
        <v>140000</v>
      </c>
      <c r="G24" s="3">
        <v>-1</v>
      </c>
      <c r="H24" s="6">
        <f>F24*G24</f>
        <v>-140000</v>
      </c>
      <c r="I24" s="2"/>
    </row>
    <row r="25" spans="1:9" ht="25.15" customHeight="1">
      <c r="A25" s="91" t="s">
        <v>75</v>
      </c>
      <c r="B25" s="92"/>
      <c r="C25" s="88" t="s">
        <v>90</v>
      </c>
      <c r="D25" s="48"/>
      <c r="E25" s="5" t="s">
        <v>91</v>
      </c>
      <c r="F25" s="6">
        <v>15000</v>
      </c>
      <c r="G25" s="3">
        <v>-2</v>
      </c>
      <c r="H25" s="6">
        <f>F25*G25</f>
        <v>-30000</v>
      </c>
      <c r="I25" s="2"/>
    </row>
    <row r="26" spans="1:9">
      <c r="A26" s="93"/>
      <c r="B26" s="94"/>
      <c r="C26" s="88" t="s">
        <v>89</v>
      </c>
      <c r="D26" s="48"/>
      <c r="E26" s="5"/>
      <c r="F26" s="6">
        <v>15000</v>
      </c>
      <c r="G26" s="3">
        <v>-1</v>
      </c>
      <c r="H26" s="6">
        <f t="shared" ref="H26:H32" si="1">F26*G26</f>
        <v>-15000</v>
      </c>
      <c r="I26" s="2"/>
    </row>
    <row r="27" spans="1:9">
      <c r="A27" s="93"/>
      <c r="B27" s="94"/>
      <c r="C27" s="59" t="s">
        <v>94</v>
      </c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28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-185000</v>
      </c>
      <c r="F33" s="63"/>
      <c r="G33" s="63"/>
      <c r="H33" s="117" t="s">
        <v>17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8"/>
      <c r="I34" s="2"/>
    </row>
    <row r="35" spans="1:9" ht="16.5" customHeight="1">
      <c r="A35" s="89" t="s">
        <v>31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7">
        <f>SUM(E21,E33)</f>
        <v>1597000</v>
      </c>
      <c r="G35" s="127"/>
      <c r="H35" s="9" t="s">
        <v>17</v>
      </c>
      <c r="I35" s="2"/>
    </row>
    <row r="36" spans="1:9" ht="16.5" customHeight="1">
      <c r="A36" s="89" t="s">
        <v>30</v>
      </c>
      <c r="B36" s="90"/>
      <c r="C36" s="78" t="b">
        <f>IF(F37="카드+현금",Sheet3!C9,IF(F37="현금+카드",Sheet3!C6))</f>
        <v>0</v>
      </c>
      <c r="D36" s="79"/>
      <c r="E36" s="8" t="s">
        <v>18</v>
      </c>
      <c r="F36" s="125">
        <f>F35*1.1-F35</f>
        <v>159700.00000000023</v>
      </c>
      <c r="G36" s="126"/>
      <c r="H36" s="10"/>
      <c r="I36" s="2"/>
    </row>
    <row r="37" spans="1:9" ht="17.25" customHeight="1">
      <c r="A37" s="89" t="s">
        <v>26</v>
      </c>
      <c r="B37" s="90"/>
      <c r="C37" s="102"/>
      <c r="D37" s="103"/>
      <c r="E37" s="8" t="s">
        <v>25</v>
      </c>
      <c r="F37" s="76" t="s">
        <v>59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27</v>
      </c>
      <c r="B38" s="98"/>
      <c r="C38" s="104">
        <f>SUM(C35:C36)-C37</f>
        <v>0</v>
      </c>
      <c r="D38" s="105"/>
      <c r="E38" s="21" t="s">
        <v>26</v>
      </c>
      <c r="F38" s="129"/>
      <c r="G38" s="130"/>
      <c r="H38" s="131"/>
      <c r="I38" s="2"/>
    </row>
    <row r="39" spans="1:9" ht="20.25" customHeight="1">
      <c r="A39" s="99"/>
      <c r="B39" s="100"/>
      <c r="C39" s="106"/>
      <c r="D39" s="107"/>
      <c r="E39" s="25" t="s">
        <v>19</v>
      </c>
      <c r="F39" s="128">
        <f>IF(F37="현금(이체X)",F35,IF(F37="웹결제",ROUND(Sheet2!B7,-4),IF(F37="이체 및 현금영수증",F35+F35*10%,IF(F37="이체 및 세금계산서",F35+F35*10%,IF(F37="이체 및 세금계산서",F35+F35*10%,)))))-F38</f>
        <v>1756700</v>
      </c>
      <c r="G39" s="12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1" t="s">
        <v>54</v>
      </c>
      <c r="F41" s="101"/>
      <c r="G41" s="101"/>
      <c r="H41" s="101"/>
      <c r="I41" s="2"/>
    </row>
    <row r="42" spans="1:9"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2" t="s">
        <v>69</v>
      </c>
      <c r="B3" s="112"/>
      <c r="C3" s="112"/>
      <c r="E3" t="s">
        <v>62</v>
      </c>
      <c r="F3">
        <f>Sheet1!F35</f>
        <v>1597000</v>
      </c>
    </row>
    <row r="4" spans="1:7">
      <c r="A4" t="s">
        <v>68</v>
      </c>
      <c r="B4" s="30" t="s">
        <v>66</v>
      </c>
      <c r="C4" s="32"/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1756700.0000000002</v>
      </c>
      <c r="D6" t="s">
        <v>65</v>
      </c>
    </row>
    <row r="8" spans="1:7">
      <c r="A8" s="112" t="s">
        <v>70</v>
      </c>
      <c r="B8" s="112"/>
      <c r="C8" s="112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1597000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1597000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1597000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/>
    </row>
    <row r="13" spans="1:5">
      <c r="A13" t="s">
        <v>44</v>
      </c>
      <c r="B13" s="11"/>
    </row>
    <row r="14" spans="1:5">
      <c r="A14" t="s">
        <v>46</v>
      </c>
      <c r="B14" s="11"/>
    </row>
    <row r="15" spans="1:5">
      <c r="A15" t="s">
        <v>47</v>
      </c>
      <c r="B15" s="11"/>
    </row>
    <row r="16" spans="1:5">
      <c r="A16" t="s">
        <v>76</v>
      </c>
      <c r="B16" s="11"/>
    </row>
    <row r="17" spans="1:2">
      <c r="A17" t="s">
        <v>77</v>
      </c>
      <c r="B17" s="11"/>
    </row>
    <row r="18" spans="1:2">
      <c r="A18" t="s">
        <v>78</v>
      </c>
      <c r="B18" s="11"/>
    </row>
    <row r="19" spans="1:2">
      <c r="A19" t="s">
        <v>79</v>
      </c>
      <c r="B19" s="11"/>
    </row>
    <row r="20" spans="1:2">
      <c r="A20" t="s">
        <v>48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2023-03-01T07:02:56Z</cp:lastPrinted>
  <dcterms:created xsi:type="dcterms:W3CDTF">2019-03-28T03:58:09Z</dcterms:created>
  <dcterms:modified xsi:type="dcterms:W3CDTF">2023-03-02T05:10:11Z</dcterms:modified>
</cp:coreProperties>
</file>