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8" documentId="8_{18AA5E82-2AF4-438A-B65A-C79C96DD0A60}" xr6:coauthVersionLast="47" xr6:coauthVersionMax="47" xr10:uidLastSave="{2AF6B2AB-3CA9-4587-AEC9-7016795C4119}"/>
  <bookViews>
    <workbookView xWindow="7440" yWindow="24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H18" i="1"/>
  <c r="H19" i="1"/>
  <c r="H32" i="1" l="1"/>
  <c r="A25" i="1" l="1"/>
  <c r="C33" i="1" l="1"/>
  <c r="H39" i="1"/>
  <c r="H7" i="1" l="1"/>
  <c r="H8" i="1"/>
  <c r="H9" i="1"/>
  <c r="H10" i="1"/>
  <c r="H11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s="1"/>
  <c r="E21" i="1" l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<sst xmlns="http://schemas.openxmlformats.org/spreadsheetml/2006/main" count="81" uniqueCount="73">
  <si>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</si>
  <si>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</si>
  <si>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</si>
  <si>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</si>
  <si>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</si>
  <si>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</si>
  <si>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</si>
  <si>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</si>
  <si>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</si>
  <si>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</si>
  <si>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</si>
  <si>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</si>
  <si>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</si>
  <si>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</si>
  <si>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</si>
  <si>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</si>
  <si>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</si>
  <si>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</si>
  <si>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</si>
  <si>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</si>
  <si>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</si>
  <si>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</si>
  <si>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</si>
  <si>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</si>
  <si>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</si>
  <si>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</si>
  <si>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</si>
  <si>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</si>
  <si>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</si>
  <si>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</si>
  <si>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</si>
  <si>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</si>
  <si>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</si>
  <si>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</si>
  <si>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</si>
  <si>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</si>
  <si>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</si>
  <si>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</si>
  <si>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</si>
  <si>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</si>
  <si>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</si>
  <si>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</si>
  <si>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</si>
  <si>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</si>
  <si>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</si>
  <si>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</si>
  <si>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</si>
  <si>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</si>
  <si>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</si>
  <si>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</si>
  <si>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CPU</t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</si>
  <si>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</si>
  <si>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</si>
  <si>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</si>
  <si>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</si>
  <si>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</si>
  <si>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</si>
  <si>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</si>
  <si>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</si>
  <si>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</si>
  <si>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인텔 펜티엄 골드 G6405 (코멧레이크S 리프레시) (정품)</t>
    <phoneticPr fontId="1" type="noConversion"/>
  </si>
  <si>
    <t>MSI H510M-A PRO</t>
    <phoneticPr fontId="1" type="noConversion"/>
  </si>
  <si>
    <t>인텔 정품쿨러</t>
    <phoneticPr fontId="1" type="noConversion"/>
  </si>
  <si>
    <t>삼성전자 DDR4-3200 (8GB)</t>
    <phoneticPr fontId="1" type="noConversion"/>
  </si>
  <si>
    <t>인텔 UHD 610 내장그래픽</t>
    <phoneticPr fontId="1" type="noConversion"/>
  </si>
  <si>
    <t>이메이션 X931 M.2 NVMe (256GB)</t>
    <phoneticPr fontId="1" type="noConversion"/>
  </si>
  <si>
    <t>잘만 정격500W</t>
    <phoneticPr fontId="1" type="noConversion"/>
  </si>
  <si>
    <t>나종현 고객님</t>
    <phoneticPr fontId="1" type="noConversion"/>
  </si>
  <si>
    <t>VGA선택</t>
    <phoneticPr fontId="1" type="noConversion"/>
  </si>
  <si>
    <t>GT 1030 D5 2GB</t>
    <phoneticPr fontId="1" type="noConversion"/>
  </si>
  <si>
    <t>앱코 NCORE 심플 강화유리 (핑크)</t>
    <phoneticPr fontId="1" type="noConversion"/>
  </si>
  <si>
    <t>계약금</t>
    <phoneticPr fontId="1" type="noConversion"/>
  </si>
  <si>
    <t>케이스할인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</si>
</sst>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9"/>
      <color rgb="FFFF0000"/>
      <name val="HY헤드라인M"/>
      <family val="1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9" zoomScaleNormal="100" zoomScaleSheetLayoutView="100" zoomScalePageLayoutView="40" workbookViewId="0">
      <selection activeCell="F14" sqref="F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67</v>
      </c>
      <c r="C1" s="44" t="s">
        <v>46</v>
      </c>
      <c r="D1" s="45"/>
      <c r="E1" s="107"/>
      <c r="F1" s="108"/>
      <c r="G1" s="108"/>
      <c r="H1" s="109"/>
    </row>
    <row r="2" spans="1:9" ht="22.5" customHeight="1">
      <c r="A2" s="15" t="s">
        <v>31</v>
      </c>
      <c r="B2" s="22">
        <v>1050267338</v>
      </c>
      <c r="C2" s="46"/>
      <c r="D2" s="47"/>
      <c r="E2" s="110"/>
      <c r="F2" s="111"/>
      <c r="G2" s="111"/>
      <c r="H2" s="112"/>
    </row>
    <row r="3" spans="1:9" ht="22.5" customHeight="1">
      <c r="A3" s="15" t="s">
        <v>32</v>
      </c>
      <c r="B3" s="17"/>
      <c r="C3" s="16" t="s">
        <v>33</v>
      </c>
      <c r="D3" s="21"/>
      <c r="E3" s="110"/>
      <c r="F3" s="111"/>
      <c r="G3" s="111"/>
      <c r="H3" s="112"/>
    </row>
    <row r="4" spans="1:9" ht="22.5" customHeight="1">
      <c r="A4" s="14" t="s">
        <v>30</v>
      </c>
      <c r="B4" s="50"/>
      <c r="C4" s="50"/>
      <c r="D4" s="51"/>
      <c r="E4" s="113"/>
      <c r="F4" s="114"/>
      <c r="G4" s="114"/>
      <c r="H4" s="115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47</v>
      </c>
      <c r="B6" s="35"/>
      <c r="C6" s="61" t="s">
        <v>60</v>
      </c>
      <c r="D6" s="62"/>
      <c r="E6" s="3" t="s">
        <v>50</v>
      </c>
      <c r="F6" s="6">
        <v>75000</v>
      </c>
      <c r="G6" s="3">
        <v>1</v>
      </c>
      <c r="H6" s="6">
        <f>F6*G6</f>
        <v>75000</v>
      </c>
      <c r="I6" s="2"/>
    </row>
    <row r="7" spans="1:9" ht="24" customHeight="1">
      <c r="A7" s="36"/>
      <c r="B7" s="37"/>
      <c r="C7" s="61" t="s">
        <v>62</v>
      </c>
      <c r="D7" s="62"/>
      <c r="E7" s="26" t="s">
        <v>51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9" t="s">
        <v>61</v>
      </c>
      <c r="D8" s="120"/>
      <c r="E8" s="3" t="s">
        <v>52</v>
      </c>
      <c r="F8" s="6">
        <v>77000</v>
      </c>
      <c r="G8" s="3">
        <v>1</v>
      </c>
      <c r="H8" s="6">
        <f t="shared" si="0"/>
        <v>77000</v>
      </c>
      <c r="I8" s="2"/>
    </row>
    <row r="9" spans="1:9" ht="37.5" customHeight="1">
      <c r="A9" s="36"/>
      <c r="B9" s="37"/>
      <c r="C9" s="61" t="s">
        <v>63</v>
      </c>
      <c r="D9" s="62"/>
      <c r="E9" s="3" t="s">
        <v>53</v>
      </c>
      <c r="F9" s="6">
        <v>38000</v>
      </c>
      <c r="G9" s="3">
        <v>1</v>
      </c>
      <c r="H9" s="6">
        <f t="shared" si="0"/>
        <v>38000</v>
      </c>
      <c r="I9" s="2"/>
    </row>
    <row r="10" spans="1:9" ht="24" customHeight="1">
      <c r="A10" s="36"/>
      <c r="B10" s="37"/>
      <c r="C10" s="61" t="s">
        <v>64</v>
      </c>
      <c r="D10" s="62"/>
      <c r="E10" s="3" t="s">
        <v>54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65</v>
      </c>
      <c r="D11" s="64"/>
      <c r="E11" s="3" t="s">
        <v>55</v>
      </c>
      <c r="F11" s="6">
        <v>56000</v>
      </c>
      <c r="G11" s="3">
        <v>1</v>
      </c>
      <c r="H11" s="6">
        <f t="shared" si="0"/>
        <v>56000</v>
      </c>
      <c r="I11" s="2"/>
    </row>
    <row r="12" spans="1:9" ht="24" customHeight="1">
      <c r="A12" s="36"/>
      <c r="B12" s="37"/>
      <c r="C12" s="65"/>
      <c r="D12" s="66"/>
      <c r="E12" s="3"/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67" t="s">
        <v>69</v>
      </c>
      <c r="D13" s="68"/>
      <c r="E13" s="3" t="s">
        <v>68</v>
      </c>
      <c r="F13" s="6">
        <v>120000</v>
      </c>
      <c r="G13" s="3">
        <v>1</v>
      </c>
      <c r="H13" s="6">
        <f t="shared" si="0"/>
        <v>120000</v>
      </c>
      <c r="I13" s="2"/>
    </row>
    <row r="14" spans="1:9" ht="29.25" customHeight="1">
      <c r="A14" s="36"/>
      <c r="B14" s="37"/>
      <c r="C14" s="55" t="s">
        <v>70</v>
      </c>
      <c r="D14" s="56"/>
      <c r="E14" s="3" t="s">
        <v>56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4" customHeight="1">
      <c r="A15" s="36"/>
      <c r="B15" s="37"/>
      <c r="C15" s="55" t="s">
        <v>66</v>
      </c>
      <c r="D15" s="56"/>
      <c r="E15" s="3" t="s">
        <v>57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45</v>
      </c>
      <c r="D16" s="58"/>
      <c r="E16" s="3" t="s">
        <v>72</v>
      </c>
      <c r="F16" s="6">
        <v>-3000</v>
      </c>
      <c r="G16" s="3">
        <v>1</v>
      </c>
      <c r="H16" s="6">
        <f t="shared" si="0"/>
        <v>-3000</v>
      </c>
      <c r="I16" s="2"/>
    </row>
    <row r="17" spans="1:9">
      <c r="A17" s="36"/>
      <c r="B17" s="37"/>
      <c r="C17" s="20"/>
      <c r="D17" s="19"/>
      <c r="E17" s="4" t="s">
        <v>58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41</v>
      </c>
      <c r="D18" s="60"/>
      <c r="E18" s="4" t="s">
        <v>59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71</v>
      </c>
      <c r="F19" s="7">
        <v>50000</v>
      </c>
      <c r="G19" s="4">
        <v>-1</v>
      </c>
      <c r="H19" s="6">
        <f t="shared" si="0"/>
        <v>-50000</v>
      </c>
      <c r="I19" s="2"/>
    </row>
    <row r="20" spans="1:9" ht="12.75" customHeight="1">
      <c r="A20" s="38" t="s">
        <v>48</v>
      </c>
      <c r="B20" s="39"/>
      <c r="C20" s="52" t="s">
        <v>6</v>
      </c>
      <c r="D20" s="52"/>
      <c r="E20" s="71">
        <f>SUM(H6:H19)</f>
        <v>450000</v>
      </c>
      <c r="F20" s="71"/>
      <c r="G20" s="29">
        <v>1</v>
      </c>
      <c r="H20" s="118" t="s">
        <v>8</v>
      </c>
      <c r="I20" s="2"/>
    </row>
    <row r="21" spans="1:9" ht="12.75" customHeight="1">
      <c r="A21" s="40"/>
      <c r="B21" s="41"/>
      <c r="C21" s="52"/>
      <c r="D21" s="52"/>
      <c r="E21" s="71">
        <f>E20*G20</f>
        <v>450000</v>
      </c>
      <c r="F21" s="71"/>
      <c r="G21" s="71"/>
      <c r="H21" s="118"/>
      <c r="I21" s="2"/>
    </row>
    <row r="22" spans="1:9" ht="12.75" customHeight="1">
      <c r="A22" s="40"/>
      <c r="B22" s="41"/>
      <c r="C22" s="52"/>
      <c r="D22" s="52"/>
      <c r="E22" s="71"/>
      <c r="F22" s="71"/>
      <c r="G22" s="71"/>
      <c r="H22" s="118"/>
      <c r="I22" s="2"/>
    </row>
    <row r="23" spans="1:9" ht="17.25" customHeight="1">
      <c r="A23" s="40"/>
      <c r="B23" s="41"/>
      <c r="C23" s="98" t="s">
        <v>11</v>
      </c>
      <c r="D23" s="99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80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1"/>
      <c r="C25" s="100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82"/>
      <c r="B26" s="83"/>
      <c r="C26" s="100"/>
      <c r="D26" s="56"/>
      <c r="E26" s="5"/>
      <c r="F26" s="6"/>
      <c r="G26" s="3"/>
      <c r="H26" s="6">
        <f t="shared" si="1"/>
        <v>0</v>
      </c>
      <c r="I26" s="2"/>
    </row>
    <row r="27" spans="1:9">
      <c r="A27" s="82"/>
      <c r="B27" s="83"/>
      <c r="C27" s="69"/>
      <c r="D27" s="70"/>
      <c r="E27" s="5"/>
      <c r="F27" s="6"/>
      <c r="G27" s="3"/>
      <c r="H27" s="6">
        <f t="shared" si="1"/>
        <v>0</v>
      </c>
      <c r="I27" s="2"/>
    </row>
    <row r="28" spans="1:9">
      <c r="A28" s="82"/>
      <c r="B28" s="83"/>
      <c r="C28" s="69"/>
      <c r="D28" s="70"/>
      <c r="E28" s="5"/>
      <c r="F28" s="6"/>
      <c r="G28" s="3"/>
      <c r="H28" s="6">
        <f t="shared" si="1"/>
        <v>0</v>
      </c>
      <c r="I28" s="2"/>
    </row>
    <row r="29" spans="1:9">
      <c r="A29" s="82"/>
      <c r="B29" s="83"/>
      <c r="C29" s="69"/>
      <c r="D29" s="70"/>
      <c r="E29" s="5"/>
      <c r="F29" s="6"/>
      <c r="G29" s="3"/>
      <c r="H29" s="6">
        <f t="shared" si="1"/>
        <v>0</v>
      </c>
      <c r="I29" s="2"/>
    </row>
    <row r="30" spans="1:9">
      <c r="A30" s="82"/>
      <c r="B30" s="83"/>
      <c r="C30" s="69"/>
      <c r="D30" s="7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2"/>
      <c r="B31" s="83"/>
      <c r="C31" s="69"/>
      <c r="D31" s="70"/>
      <c r="E31" s="5"/>
      <c r="F31" s="6"/>
      <c r="G31" s="3"/>
      <c r="H31" s="6">
        <f t="shared" si="1"/>
        <v>0</v>
      </c>
      <c r="I31" s="2"/>
    </row>
    <row r="32" spans="1:9">
      <c r="A32" s="84"/>
      <c r="B32" s="85"/>
      <c r="C32" s="69"/>
      <c r="D32" s="70"/>
      <c r="E32" s="5"/>
      <c r="F32" s="6"/>
      <c r="G32" s="3"/>
      <c r="H32" s="6">
        <f t="shared" si="1"/>
        <v>0</v>
      </c>
      <c r="I32" s="2"/>
    </row>
    <row r="33" spans="1:9" ht="13.5" customHeight="1">
      <c r="A33" s="86" t="s">
        <v>19</v>
      </c>
      <c r="B33" s="87"/>
      <c r="C33" s="94" t="str">
        <f>IF(F37="현금(이체X)",Sheet2!C1,IF(F37="카드",Sheet2!C1,IF(F37="이체 및 현금영수증",Sheet2!C1,IF(F37="카드+현금",Sheet2!C2,IF(F37="이체 및 세금계산서",Sheet2!C1)))))</f>
        <v>선택사항</v>
      </c>
      <c r="D33" s="95"/>
      <c r="E33" s="72">
        <f>SUM(H24:H32)</f>
        <v>0</v>
      </c>
      <c r="F33" s="73"/>
      <c r="G33" s="73"/>
      <c r="H33" s="116" t="s">
        <v>8</v>
      </c>
      <c r="I33" s="2"/>
    </row>
    <row r="34" spans="1:9" ht="14.25" customHeight="1">
      <c r="A34" s="88"/>
      <c r="B34" s="89"/>
      <c r="C34" s="96"/>
      <c r="D34" s="97"/>
      <c r="E34" s="74"/>
      <c r="F34" s="75"/>
      <c r="G34" s="75"/>
      <c r="H34" s="117"/>
      <c r="I34" s="2"/>
    </row>
    <row r="35" spans="1:9" ht="16.5" customHeight="1">
      <c r="A35" s="78" t="s">
        <v>22</v>
      </c>
      <c r="B35" s="79"/>
      <c r="C35" s="92"/>
      <c r="D35" s="93"/>
      <c r="E35" s="8" t="s">
        <v>4</v>
      </c>
      <c r="F35" s="123">
        <f>SUM(E21,E33)</f>
        <v>450000</v>
      </c>
      <c r="G35" s="123"/>
      <c r="H35" s="9" t="s">
        <v>8</v>
      </c>
      <c r="I35" s="2"/>
    </row>
    <row r="36" spans="1:9" ht="16.5" customHeight="1">
      <c r="A36" s="78" t="s">
        <v>21</v>
      </c>
      <c r="B36" s="79"/>
      <c r="C36" s="90"/>
      <c r="D36" s="91"/>
      <c r="E36" s="8" t="s">
        <v>9</v>
      </c>
      <c r="F36" s="121">
        <f>F35*1.1-F35</f>
        <v>45000.000000000058</v>
      </c>
      <c r="G36" s="122"/>
      <c r="H36" s="10"/>
      <c r="I36" s="2"/>
    </row>
    <row r="37" spans="1:9" ht="17.25" customHeight="1">
      <c r="A37" s="78" t="s">
        <v>17</v>
      </c>
      <c r="B37" s="79"/>
      <c r="C37" s="101"/>
      <c r="D37" s="102"/>
      <c r="E37" s="8" t="s">
        <v>16</v>
      </c>
      <c r="F37" s="76" t="s">
        <v>49</v>
      </c>
      <c r="G37" s="77"/>
      <c r="H37" s="32"/>
      <c r="I37" s="2"/>
    </row>
    <row r="38" spans="1:9" ht="19.5" customHeight="1">
      <c r="A38" s="86" t="s">
        <v>18</v>
      </c>
      <c r="B38" s="87"/>
      <c r="C38" s="103">
        <f>SUM(C35:C36)-C37</f>
        <v>0</v>
      </c>
      <c r="D38" s="104"/>
      <c r="E38" s="25" t="s">
        <v>17</v>
      </c>
      <c r="F38" s="125"/>
      <c r="G38" s="126"/>
      <c r="H38" s="127"/>
      <c r="I38" s="2"/>
    </row>
    <row r="39" spans="1:9" ht="20.25" customHeight="1">
      <c r="A39" s="88"/>
      <c r="B39" s="89"/>
      <c r="C39" s="105"/>
      <c r="D39" s="106"/>
      <c r="E39" s="30" t="s">
        <v>10</v>
      </c>
      <c r="F39" s="124">
        <f>IF(F37="현금(이체X)",F35,IF(F37="카드",ROUND(Sheet2!B5,-4),IF(F37="이체 및 현금영수증",F35+F35*10%,IF(F37="이체 및 세금계산서",F35+F35*10%,IF(F37="이체 및 세금계산서",F35+F35*10%,)))))-F38</f>
        <v>495000</v>
      </c>
      <c r="G39" s="124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450000</v>
      </c>
    </row>
    <row r="5" spans="1:6">
      <c r="A5" t="s">
        <v>29</v>
      </c>
      <c r="B5">
        <f>B4*1.13</f>
        <v>508499.99999999994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2022-06-29T02:10:02Z</cp:lastPrinted>
  <dcterms:created xsi:type="dcterms:W3CDTF">2019-03-28T03:58:09Z</dcterms:created>
  <dcterms:modified xsi:type="dcterms:W3CDTF">2022-06-29T02:11:20Z</dcterms:modified>
</cp:coreProperties>
</file>