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0" documentId="8_{5E46A6F0-73E8-477F-9F77-D479EACE846D}" xr6:coauthVersionLast="47" xr6:coauthVersionMax="47" xr10:uidLastSave="{237677F8-D54D-422E-AF78-F63CFC33B142}"/>
  <bookViews>
    <workbookView xWindow="1845" yWindow="900" windowWidth="1263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<sst xmlns="http://schemas.openxmlformats.org/spreadsheetml/2006/main" count="100" uniqueCount="88">
  <si>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</si>
  <si>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</si>
  <si>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</si>
  <si>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</si>
  <si>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</si>
  <si>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</si>
  <si>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</si>
  <si>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</si>
  <si>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</si>
  <si>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</si>
  <si>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</si>
  <si>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</si>
  <si>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</si>
  <si>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</si>
  <si>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</si>
  <si>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</si>
  <si>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</si>
  <si>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</si>
  <si>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</si>
  <si>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</si>
  <si>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</si>
  <si>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</si>
  <si>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</si>
  <si>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</si>
  <si>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</si>
  <si>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</si>
  <si>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</si>
  <si>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</si>
  <si>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</si>
  <si>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</si>
  <si>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</si>
  <si>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</si>
  <si>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</si>
  <si>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</si>
  <si>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</si>
  <si>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</si>
  <si>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</si>
  <si>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</si>
  <si>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</si>
  <si>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</si>
  <si>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</si>
  <si>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</si>
  <si>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</si>
  <si>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</si>
  <si>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</si>
  <si>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</si>
  <si>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</si>
  <si>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</si>
  <si>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</si>
  <si>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</si>
  <si>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</si>
  <si>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</si>
  <si>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</si>
  <si>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</si>
  <si>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</si>
  <si>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</si>
  <si>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</si>
  <si>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</si>
  <si>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</si>
  <si>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</si>
  <si>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</si>
  <si>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</si>
  <si>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인텔 코어i5-11세대 11400F (로켓레이크S) (정품)</t>
    <phoneticPr fontId="1" type="noConversion"/>
  </si>
  <si>
    <t>인텔 정품쿨러탑재</t>
    <phoneticPr fontId="1" type="noConversion"/>
  </si>
  <si>
    <t>MSI H510M-A PRO</t>
    <phoneticPr fontId="1" type="noConversion"/>
  </si>
  <si>
    <t>삼성전자 DDR4-3200 (32GB)</t>
    <phoneticPr fontId="1" type="noConversion"/>
  </si>
  <si>
    <t>MSI 지포스 GTX 1660 SUPER D6 6GB</t>
    <phoneticPr fontId="1" type="noConversion"/>
  </si>
  <si>
    <t>ODD</t>
    <phoneticPr fontId="1" type="noConversion"/>
  </si>
  <si>
    <t>/</t>
    <phoneticPr fontId="1" type="noConversion"/>
  </si>
  <si>
    <t>M.2 NVME 256GB</t>
    <phoneticPr fontId="1" type="noConversion"/>
  </si>
  <si>
    <t>DAVEN KAISER AIR 강화유리 (블랙)</t>
    <phoneticPr fontId="1" type="noConversion"/>
  </si>
  <si>
    <t>마이크로닉스 COOLMAX 600W</t>
    <phoneticPr fontId="1" type="noConversion"/>
  </si>
  <si>
    <t>한상도 고객님</t>
    <phoneticPr fontId="1" type="noConversion"/>
  </si>
  <si>
    <t>디엑스 DX275HDMI 무결점</t>
    <phoneticPr fontId="1" type="noConversion"/>
  </si>
  <si>
    <t>모니터</t>
    <phoneticPr fontId="1" type="noConversion"/>
  </si>
  <si>
    <t>유선 사무용 키보드 마우스셋트 서비스</t>
    <phoneticPr fontId="1" type="noConversion"/>
  </si>
  <si>
    <t>5mm마우스패드 서비스</t>
    <phoneticPr fontId="1" type="noConversion"/>
  </si>
  <si>
    <t>DP TO HDMI 변환컨버터</t>
    <phoneticPr fontId="1" type="noConversion"/>
  </si>
  <si>
    <t>키보드</t>
    <phoneticPr fontId="1" type="noConversion"/>
  </si>
  <si>
    <t>마우스패드</t>
    <phoneticPr fontId="1" type="noConversion"/>
  </si>
  <si>
    <t>컨버터</t>
    <phoneticPr fontId="1" type="noConversion"/>
  </si>
  <si>
    <t>기가허브</t>
    <phoneticPr fontId="1" type="noConversion"/>
  </si>
  <si>
    <t xml:space="preserve"> LS10005G 5포트 </t>
    <phoneticPr fontId="1" type="noConversion"/>
  </si>
  <si>
    <t>랜선</t>
    <phoneticPr fontId="1" type="noConversion"/>
  </si>
  <si>
    <t>자동차퀵 문의시 착불로 배송됩니다.</t>
    <phoneticPr fontId="1" type="noConversion"/>
  </si>
  <si>
    <t>배송비</t>
    <phoneticPr fontId="1" type="noConversion"/>
  </si>
  <si>
    <t>DP TO HDMI 변환컨버터 1EA 서비스</t>
    <phoneticPr fontId="1" type="noConversion"/>
  </si>
  <si>
    <t>기가 랜선 (3m)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</si>
</sst>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8" zoomScaleNormal="100" zoomScaleSheetLayoutView="100" workbookViewId="0">
      <selection activeCell="C24" sqref="C24:D2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54</v>
      </c>
      <c r="B1" s="21" t="s">
        <v>72</v>
      </c>
      <c r="C1" s="42" t="s">
        <v>56</v>
      </c>
      <c r="D1" s="43"/>
      <c r="E1" s="104"/>
      <c r="F1" s="105"/>
      <c r="G1" s="105"/>
      <c r="H1" s="106"/>
    </row>
    <row r="2" spans="1:9" ht="22.5" customHeight="1">
      <c r="A2" s="15" t="s">
        <v>42</v>
      </c>
      <c r="B2" s="20">
        <v>1071472228</v>
      </c>
      <c r="C2" s="44"/>
      <c r="D2" s="45"/>
      <c r="E2" s="107"/>
      <c r="F2" s="108"/>
      <c r="G2" s="108"/>
      <c r="H2" s="109"/>
    </row>
    <row r="3" spans="1:9" ht="22.5" customHeight="1">
      <c r="A3" s="15" t="s">
        <v>43</v>
      </c>
      <c r="B3" s="17">
        <f ca="1">TODAY()</f>
        <v>44730</v>
      </c>
      <c r="C3" s="16" t="s">
        <v>44</v>
      </c>
      <c r="D3" s="19"/>
      <c r="E3" s="107"/>
      <c r="F3" s="108"/>
      <c r="G3" s="108"/>
      <c r="H3" s="109"/>
    </row>
    <row r="4" spans="1:9" ht="22.5" customHeight="1">
      <c r="A4" s="14" t="s">
        <v>41</v>
      </c>
      <c r="B4" s="48"/>
      <c r="C4" s="48"/>
      <c r="D4" s="49"/>
      <c r="E4" s="110"/>
      <c r="F4" s="111"/>
      <c r="G4" s="111"/>
      <c r="H4" s="112"/>
    </row>
    <row r="5" spans="1:9">
      <c r="A5" s="46" t="s">
        <v>0</v>
      </c>
      <c r="B5" s="47"/>
      <c r="C5" s="46" t="s">
        <v>5</v>
      </c>
      <c r="D5" s="4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2" t="s">
        <v>57</v>
      </c>
      <c r="B6" s="33"/>
      <c r="C6" s="59" t="s">
        <v>62</v>
      </c>
      <c r="D6" s="60"/>
      <c r="E6" s="3" t="s">
        <v>6</v>
      </c>
      <c r="F6" s="6">
        <v>195000</v>
      </c>
      <c r="G6" s="3">
        <v>1</v>
      </c>
      <c r="H6" s="6">
        <f>F6*G6</f>
        <v>195000</v>
      </c>
      <c r="I6" s="2"/>
    </row>
    <row r="7" spans="1:9" ht="24" customHeight="1">
      <c r="A7" s="34"/>
      <c r="B7" s="35"/>
      <c r="C7" s="59" t="s">
        <v>63</v>
      </c>
      <c r="D7" s="60"/>
      <c r="E7" s="24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34"/>
      <c r="B8" s="35"/>
      <c r="C8" s="116" t="s">
        <v>64</v>
      </c>
      <c r="D8" s="117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37.5" customHeight="1">
      <c r="A9" s="34"/>
      <c r="B9" s="35"/>
      <c r="C9" s="59" t="s">
        <v>65</v>
      </c>
      <c r="D9" s="60"/>
      <c r="E9" s="3" t="s">
        <v>8</v>
      </c>
      <c r="F9" s="6">
        <v>170000</v>
      </c>
      <c r="G9" s="3">
        <v>1</v>
      </c>
      <c r="H9" s="6">
        <f t="shared" si="0"/>
        <v>170000</v>
      </c>
      <c r="I9" s="2"/>
    </row>
    <row r="10" spans="1:9" ht="24" customHeight="1">
      <c r="A10" s="34"/>
      <c r="B10" s="35"/>
      <c r="C10" s="59" t="s">
        <v>66</v>
      </c>
      <c r="D10" s="60"/>
      <c r="E10" s="3" t="s">
        <v>9</v>
      </c>
      <c r="F10" s="6">
        <v>440000</v>
      </c>
      <c r="G10" s="3">
        <v>1</v>
      </c>
      <c r="H10" s="6">
        <f t="shared" si="0"/>
        <v>440000</v>
      </c>
      <c r="I10" s="2"/>
    </row>
    <row r="11" spans="1:9" ht="34.5" customHeight="1">
      <c r="A11" s="34"/>
      <c r="B11" s="35"/>
      <c r="C11" s="61" t="s">
        <v>68</v>
      </c>
      <c r="D11" s="62"/>
      <c r="E11" s="3" t="s">
        <v>67</v>
      </c>
      <c r="F11" s="6"/>
      <c r="G11" s="3"/>
      <c r="H11" s="6">
        <f t="shared" si="0"/>
        <v>0</v>
      </c>
      <c r="I11" s="2"/>
    </row>
    <row r="12" spans="1:9" ht="24" customHeight="1">
      <c r="A12" s="34"/>
      <c r="B12" s="35"/>
      <c r="C12" s="59" t="s">
        <v>69</v>
      </c>
      <c r="D12" s="60"/>
      <c r="E12" s="3" t="s">
        <v>10</v>
      </c>
      <c r="F12" s="6">
        <v>50000</v>
      </c>
      <c r="G12" s="3">
        <v>1</v>
      </c>
      <c r="H12" s="6">
        <f t="shared" si="0"/>
        <v>50000</v>
      </c>
      <c r="I12" s="2"/>
    </row>
    <row r="13" spans="1:9" ht="24" customHeight="1">
      <c r="A13" s="34"/>
      <c r="B13" s="35"/>
      <c r="C13" s="53" t="s">
        <v>68</v>
      </c>
      <c r="D13" s="54"/>
      <c r="E13" s="3" t="s">
        <v>60</v>
      </c>
      <c r="F13" s="6"/>
      <c r="G13" s="3"/>
      <c r="H13" s="6">
        <f t="shared" si="0"/>
        <v>0</v>
      </c>
      <c r="I13" s="2"/>
    </row>
    <row r="14" spans="1:9" ht="29.25" customHeight="1">
      <c r="A14" s="34"/>
      <c r="B14" s="35"/>
      <c r="C14" s="53" t="s">
        <v>70</v>
      </c>
      <c r="D14" s="54"/>
      <c r="E14" s="3" t="s">
        <v>11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34"/>
      <c r="B15" s="35"/>
      <c r="C15" s="53" t="s">
        <v>71</v>
      </c>
      <c r="D15" s="54"/>
      <c r="E15" s="3" t="s">
        <v>12</v>
      </c>
      <c r="F15" s="6">
        <v>50000</v>
      </c>
      <c r="G15" s="3">
        <v>1</v>
      </c>
      <c r="H15" s="6">
        <f t="shared" si="0"/>
        <v>50000</v>
      </c>
      <c r="I15" s="2"/>
    </row>
    <row r="16" spans="1:9" ht="24" customHeight="1">
      <c r="A16" s="34"/>
      <c r="B16" s="35"/>
      <c r="C16" s="55"/>
      <c r="D16" s="56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4"/>
      <c r="B17" s="35"/>
      <c r="C17" s="63" t="s">
        <v>17</v>
      </c>
      <c r="D17" s="64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4"/>
      <c r="B18" s="35"/>
      <c r="C18" s="57" t="s">
        <v>52</v>
      </c>
      <c r="D18" s="58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4"/>
      <c r="B19" s="35"/>
      <c r="C19" s="51"/>
      <c r="D19" s="52"/>
      <c r="E19" s="4" t="s">
        <v>55</v>
      </c>
      <c r="F19" s="7"/>
      <c r="G19" s="4"/>
      <c r="H19" s="6">
        <f t="shared" si="0"/>
        <v>0</v>
      </c>
      <c r="I19" s="2"/>
    </row>
    <row r="20" spans="1:9" ht="12.75" customHeight="1">
      <c r="A20" s="36" t="s">
        <v>58</v>
      </c>
      <c r="B20" s="37"/>
      <c r="C20" s="50" t="s">
        <v>16</v>
      </c>
      <c r="D20" s="50"/>
      <c r="E20" s="67">
        <f>SUM(H6:H19)</f>
        <v>1085000</v>
      </c>
      <c r="F20" s="67"/>
      <c r="G20" s="27">
        <v>1</v>
      </c>
      <c r="H20" s="115" t="s">
        <v>18</v>
      </c>
      <c r="I20" s="2"/>
    </row>
    <row r="21" spans="1:9" ht="12.75" customHeight="1">
      <c r="A21" s="38"/>
      <c r="B21" s="39"/>
      <c r="C21" s="50"/>
      <c r="D21" s="50"/>
      <c r="E21" s="67">
        <f>E20*G20</f>
        <v>1085000</v>
      </c>
      <c r="F21" s="67"/>
      <c r="G21" s="67"/>
      <c r="H21" s="115"/>
      <c r="I21" s="2"/>
    </row>
    <row r="22" spans="1:9" ht="12.75" customHeight="1">
      <c r="A22" s="38"/>
      <c r="B22" s="39"/>
      <c r="C22" s="50"/>
      <c r="D22" s="50"/>
      <c r="E22" s="67"/>
      <c r="F22" s="67"/>
      <c r="G22" s="67"/>
      <c r="H22" s="115"/>
      <c r="I22" s="2"/>
    </row>
    <row r="23" spans="1:9" ht="17.25" customHeight="1">
      <c r="A23" s="38"/>
      <c r="B23" s="39"/>
      <c r="C23" s="82" t="s">
        <v>21</v>
      </c>
      <c r="D23" s="8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0"/>
      <c r="B24" s="41"/>
      <c r="C24" s="53" t="s">
        <v>73</v>
      </c>
      <c r="D24" s="54"/>
      <c r="E24" s="5" t="s">
        <v>74</v>
      </c>
      <c r="F24" s="6">
        <v>170000</v>
      </c>
      <c r="G24" s="3">
        <v>4</v>
      </c>
      <c r="H24" s="6">
        <f>F24*G24</f>
        <v>680000</v>
      </c>
      <c r="I24" s="2"/>
    </row>
    <row r="25" spans="1:9" ht="25.15" customHeight="1">
      <c r="A25" s="87"/>
      <c r="B25" s="88"/>
      <c r="C25" s="84" t="s">
        <v>75</v>
      </c>
      <c r="D25" s="54"/>
      <c r="E25" s="31" t="s">
        <v>78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89"/>
      <c r="B26" s="90"/>
      <c r="C26" s="84" t="s">
        <v>76</v>
      </c>
      <c r="D26" s="54"/>
      <c r="E26" s="5" t="s">
        <v>79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89"/>
      <c r="B27" s="90"/>
      <c r="C27" s="63" t="s">
        <v>77</v>
      </c>
      <c r="D27" s="64"/>
      <c r="E27" s="5" t="s">
        <v>80</v>
      </c>
      <c r="F27" s="6">
        <v>9000</v>
      </c>
      <c r="G27" s="3">
        <v>2</v>
      </c>
      <c r="H27" s="6">
        <f t="shared" si="1"/>
        <v>18000</v>
      </c>
      <c r="I27" s="2"/>
    </row>
    <row r="28" spans="1:9">
      <c r="A28" s="89"/>
      <c r="B28" s="90"/>
      <c r="C28" s="63" t="s">
        <v>82</v>
      </c>
      <c r="D28" s="64"/>
      <c r="E28" s="5" t="s">
        <v>81</v>
      </c>
      <c r="F28" s="6">
        <v>28000</v>
      </c>
      <c r="G28" s="3">
        <v>1</v>
      </c>
      <c r="H28" s="6">
        <f t="shared" si="1"/>
        <v>28000</v>
      </c>
      <c r="I28" s="2"/>
    </row>
    <row r="29" spans="1:9">
      <c r="A29" s="89"/>
      <c r="B29" s="90"/>
      <c r="C29" s="65" t="s">
        <v>84</v>
      </c>
      <c r="D29" s="66"/>
      <c r="E29" s="5" t="s">
        <v>85</v>
      </c>
      <c r="F29" s="6"/>
      <c r="G29" s="3"/>
      <c r="H29" s="6">
        <f t="shared" si="1"/>
        <v>0</v>
      </c>
      <c r="I29" s="2"/>
    </row>
    <row r="30" spans="1:9">
      <c r="A30" s="89"/>
      <c r="B30" s="90"/>
      <c r="C30" s="65" t="s">
        <v>87</v>
      </c>
      <c r="D30" s="66"/>
      <c r="E30" s="5" t="s">
        <v>83</v>
      </c>
      <c r="F30" s="6">
        <v>0</v>
      </c>
      <c r="G30" s="3">
        <v>1</v>
      </c>
      <c r="H30" s="6">
        <f t="shared" si="1"/>
        <v>0</v>
      </c>
      <c r="I30" s="2"/>
    </row>
    <row r="31" spans="1:9" ht="16.5" hidden="1" customHeight="1">
      <c r="A31" s="89"/>
      <c r="B31" s="90"/>
      <c r="C31" s="63"/>
      <c r="D31" s="64"/>
      <c r="E31" s="5"/>
      <c r="F31" s="6"/>
      <c r="G31" s="3"/>
      <c r="H31" s="6">
        <f t="shared" si="1"/>
        <v>0</v>
      </c>
      <c r="I31" s="2"/>
    </row>
    <row r="32" spans="1:9">
      <c r="A32" s="91"/>
      <c r="B32" s="92"/>
      <c r="C32" s="63" t="s">
        <v>86</v>
      </c>
      <c r="D32" s="64"/>
      <c r="E32" s="5" t="s">
        <v>80</v>
      </c>
      <c r="F32" s="6">
        <v>0</v>
      </c>
      <c r="G32" s="3">
        <v>1</v>
      </c>
      <c r="H32" s="6">
        <f t="shared" si="1"/>
        <v>0</v>
      </c>
      <c r="I32" s="2"/>
    </row>
    <row r="33" spans="1:9" ht="13.5" customHeight="1">
      <c r="A33" s="93" t="s">
        <v>30</v>
      </c>
      <c r="B33" s="94"/>
      <c r="C33" s="78" t="str">
        <f>IF(F37="현금(이체X)",Sheet2!C1,IF(F37="카드",Sheet2!C1,IF(F37="이체 및 현금영수증",Sheet2!C1,IF(F37="카드+현금",Sheet2!C2,IF(F37="이체 및 세금계산서",Sheet2!C1)))))</f>
        <v>선택사항</v>
      </c>
      <c r="D33" s="79"/>
      <c r="E33" s="68">
        <f>SUM(H24:H32)</f>
        <v>726000</v>
      </c>
      <c r="F33" s="69"/>
      <c r="G33" s="69"/>
      <c r="H33" s="113" t="s">
        <v>18</v>
      </c>
      <c r="I33" s="2"/>
    </row>
    <row r="34" spans="1:9" ht="14.25" customHeight="1">
      <c r="A34" s="95"/>
      <c r="B34" s="96"/>
      <c r="C34" s="80"/>
      <c r="D34" s="81"/>
      <c r="E34" s="70"/>
      <c r="F34" s="71"/>
      <c r="G34" s="71"/>
      <c r="H34" s="114"/>
      <c r="I34" s="2"/>
    </row>
    <row r="35" spans="1:9" ht="16.5" customHeight="1">
      <c r="A35" s="85" t="s">
        <v>33</v>
      </c>
      <c r="B35" s="86"/>
      <c r="C35" s="76"/>
      <c r="D35" s="77"/>
      <c r="E35" s="8" t="s">
        <v>4</v>
      </c>
      <c r="F35" s="120">
        <f>SUM(E21,E33)</f>
        <v>1811000</v>
      </c>
      <c r="G35" s="120"/>
      <c r="H35" s="9" t="s">
        <v>18</v>
      </c>
      <c r="I35" s="2"/>
    </row>
    <row r="36" spans="1:9" ht="16.5" customHeight="1">
      <c r="A36" s="85" t="s">
        <v>32</v>
      </c>
      <c r="B36" s="86"/>
      <c r="C36" s="74"/>
      <c r="D36" s="75"/>
      <c r="E36" s="8" t="s">
        <v>19</v>
      </c>
      <c r="F36" s="118">
        <f>F35*1.1-F35</f>
        <v>181100.00000000023</v>
      </c>
      <c r="G36" s="119"/>
      <c r="H36" s="10"/>
      <c r="I36" s="2"/>
    </row>
    <row r="37" spans="1:9" ht="17.25" customHeight="1">
      <c r="A37" s="85" t="s">
        <v>28</v>
      </c>
      <c r="B37" s="86"/>
      <c r="C37" s="98"/>
      <c r="D37" s="99"/>
      <c r="E37" s="8" t="s">
        <v>27</v>
      </c>
      <c r="F37" s="72" t="s">
        <v>59</v>
      </c>
      <c r="G37" s="73"/>
      <c r="H37" s="30"/>
      <c r="I37" s="2"/>
    </row>
    <row r="38" spans="1:9" ht="19.5" customHeight="1">
      <c r="A38" s="93" t="s">
        <v>29</v>
      </c>
      <c r="B38" s="94"/>
      <c r="C38" s="100">
        <f>SUM(C35:C36)-C37</f>
        <v>0</v>
      </c>
      <c r="D38" s="101"/>
      <c r="E38" s="23" t="s">
        <v>28</v>
      </c>
      <c r="F38" s="122"/>
      <c r="G38" s="123"/>
      <c r="H38" s="124"/>
      <c r="I38" s="2"/>
    </row>
    <row r="39" spans="1:9" ht="20.25" customHeight="1">
      <c r="A39" s="95"/>
      <c r="B39" s="96"/>
      <c r="C39" s="102"/>
      <c r="D39" s="103"/>
      <c r="E39" s="28" t="s">
        <v>20</v>
      </c>
      <c r="F39" s="121">
        <f>IF(F37="현금(이체X)",F35,IF(F37="카드",ROUND(Sheet2!B5,-4),IF(F37="이체 및 현금영수증",F35+F35*10%,IF(F37="이체 및 세금계산서",F35+F35*10%,IF(F37="이체 및 세금계산서",F35+F35*10%,)))))-F38</f>
        <v>1992100</v>
      </c>
      <c r="G39" s="121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7" t="s">
        <v>61</v>
      </c>
      <c r="F41" s="97"/>
      <c r="G41" s="97"/>
      <c r="H41" s="97"/>
      <c r="I41" s="2"/>
    </row>
    <row r="42" spans="1:9">
      <c r="C42" s="2"/>
      <c r="D42" s="2"/>
      <c r="E42" s="97"/>
      <c r="F42" s="97"/>
      <c r="G42" s="97"/>
      <c r="H42" s="97"/>
      <c r="I42" s="2"/>
    </row>
    <row r="43" spans="1:9">
      <c r="C43" s="2"/>
      <c r="D43" s="2"/>
      <c r="E43" s="97"/>
      <c r="F43" s="97"/>
      <c r="G43" s="97"/>
      <c r="H43" s="97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1811000</v>
      </c>
    </row>
    <row r="5" spans="1:6">
      <c r="A5" t="s">
        <v>40</v>
      </c>
      <c r="B5">
        <f>B4*1.13</f>
        <v>2046429.9999999998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47</v>
      </c>
      <c r="B8" s="11">
        <v>70000</v>
      </c>
    </row>
    <row r="9" spans="1:6">
      <c r="A9" t="s">
        <v>45</v>
      </c>
      <c r="B9" s="11">
        <v>80000</v>
      </c>
    </row>
    <row r="10" spans="1:6">
      <c r="A10" t="s">
        <v>46</v>
      </c>
      <c r="B10" s="11">
        <v>100000</v>
      </c>
    </row>
    <row r="11" spans="1:6">
      <c r="A11" t="s">
        <v>49</v>
      </c>
      <c r="B11" s="11">
        <v>151200</v>
      </c>
    </row>
    <row r="12" spans="1:6">
      <c r="A12" t="s">
        <v>48</v>
      </c>
      <c r="B12" s="11">
        <v>188000</v>
      </c>
    </row>
    <row r="13" spans="1:6">
      <c r="A13" t="s">
        <v>50</v>
      </c>
      <c r="B13" s="11">
        <v>194290</v>
      </c>
    </row>
    <row r="14" spans="1:6">
      <c r="A14" t="s">
        <v>51</v>
      </c>
      <c r="B14" s="11">
        <v>359000</v>
      </c>
    </row>
    <row r="15" spans="1:6">
      <c r="A15" t="s">
        <v>53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2022-05-11T02:24:53Z</cp:lastPrinted>
  <dcterms:created xsi:type="dcterms:W3CDTF">2019-03-28T03:58:09Z</dcterms:created>
  <dcterms:modified xsi:type="dcterms:W3CDTF">2022-06-18T05:57:04Z</dcterms:modified>
</cp:coreProperties>
</file>