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2" documentId="8_{74312773-E7FD-4275-B2F2-20D5AD234CD0}" xr6:coauthVersionLast="46" xr6:coauthVersionMax="47" xr10:uidLastSave="{F9DA3CF1-4256-4DE6-9CFE-79959F755681}"/>
  <bookViews>
    <workbookView xWindow="2340" yWindow="2340" windowWidth="21600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1" l="1"/>
  <c r="B3" i="1"/>
  <c r="H18" i="1" l="1"/>
  <c r="H19" i="1"/>
  <c r="H32" i="1" l="1"/>
  <c r="A25" i="1" l="1"/>
  <c r="H39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8" i="1" l="1"/>
  <c r="F39" i="1"/>
  <c r="F36" i="1"/>
</calcChain>
</file>

<file path=xl/sharedStrings.xml><?xml version="1.0" encoding="utf-8"?>
<sst xmlns="http://schemas.openxmlformats.org/spreadsheetml/2006/main" count="85" uniqueCount="76">
  <si>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</si>
  <si>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</si>
  <si>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</si>
  <si>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</si>
  <si>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</si>
  <si>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</si>
  <si>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</si>
  <si>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</si>
  <si>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</si>
  <si>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</si>
  <si>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</si>
  <si>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</si>
  <si>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</si>
  <si>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</si>
  <si>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</si>
  <si>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</si>
  <si>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</si>
  <si>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</si>
  <si>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</si>
  <si>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</si>
  <si>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</si>
  <si>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</si>
  <si>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</si>
  <si>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</si>
  <si>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</si>
  <si>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</si>
  <si>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</si>
  <si>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</si>
  <si>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</si>
  <si>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</si>
  <si>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</si>
  <si>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</si>
  <si>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</si>
  <si>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</si>
  <si>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</si>
  <si>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</si>
  <si>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</si>
  <si>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</si>
  <si>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</si>
  <si>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</si>
  <si>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</si>
  <si>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</si>
  <si>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</si>
  <si>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</si>
  <si>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</si>
  <si>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</si>
  <si>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</si>
  <si>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</si>
  <si>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</si>
  <si>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</si>
  <si>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</si>
  <si>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</si>
  <si>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</si>
  <si>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</si>
  <si>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</si>
  <si>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</si>
  <si>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</si>
  <si>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</si>
  <si>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</si>
  <si>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</si>
  <si>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</si>
  <si>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</si>
  <si>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</si>
  <si>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/</t>
    <phoneticPr fontId="1" type="noConversion"/>
  </si>
  <si>
    <t>인텔 코어i5-11세대 11400F (로켓레이크S) (정품)</t>
    <phoneticPr fontId="1" type="noConversion"/>
  </si>
  <si>
    <t>FORGAME OMG-600</t>
    <phoneticPr fontId="1" type="noConversion"/>
  </si>
  <si>
    <t>MSI H510M-A PRO</t>
    <phoneticPr fontId="1" type="noConversion"/>
  </si>
  <si>
    <t>삼성전자 DDR4-3200 (16GB)</t>
    <phoneticPr fontId="1" type="noConversion"/>
  </si>
  <si>
    <t>COLORFUL 지포스 GTX 1650 토마호크 D6 4GB</t>
    <phoneticPr fontId="1" type="noConversion"/>
  </si>
  <si>
    <t>SK하이닉스 Gold P31 M.2 NVMe (500GB)</t>
    <phoneticPr fontId="1" type="noConversion"/>
  </si>
  <si>
    <t>앱코 NCORE G30 트루포스 (블랙)</t>
    <phoneticPr fontId="1" type="noConversion"/>
  </si>
  <si>
    <t>마이크로닉스 Classic II 600W 80PLUS 230V</t>
    <phoneticPr fontId="1" type="noConversion"/>
  </si>
  <si>
    <t>한성컴퓨터 TFG32Q14F QHD 평면 144 게이밍 무결점</t>
    <phoneticPr fontId="1" type="noConversion"/>
  </si>
  <si>
    <t>모니터</t>
    <phoneticPr fontId="1" type="noConversion"/>
  </si>
  <si>
    <t>홍상원 고객님</t>
    <phoneticPr fontId="1" type="noConversion"/>
  </si>
  <si>
    <t>카드+현금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</si>
</sst>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9"/>
      <color theme="1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2" fillId="0" borderId="14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70" workbookViewId="0">
      <selection activeCell="C29" sqref="C29:D29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57</v>
      </c>
      <c r="B1" s="23" t="s">
        <v>74</v>
      </c>
      <c r="C1" s="44" t="s">
        <v>60</v>
      </c>
      <c r="D1" s="45"/>
      <c r="E1" s="103"/>
      <c r="F1" s="104"/>
      <c r="G1" s="104"/>
      <c r="H1" s="105"/>
    </row>
    <row r="2" spans="1:9" ht="22.5" customHeight="1">
      <c r="A2" s="15" t="s">
        <v>44</v>
      </c>
      <c r="B2" s="22">
        <v>1053359562</v>
      </c>
      <c r="C2" s="46"/>
      <c r="D2" s="47"/>
      <c r="E2" s="106"/>
      <c r="F2" s="107"/>
      <c r="G2" s="107"/>
      <c r="H2" s="108"/>
    </row>
    <row r="3" spans="1:9" ht="22.5" customHeight="1">
      <c r="A3" s="15" t="s">
        <v>45</v>
      </c>
      <c r="B3" s="17">
        <f ca="1">TODAY()</f>
        <v>44574</v>
      </c>
      <c r="C3" s="16" t="s">
        <v>46</v>
      </c>
      <c r="D3" s="21"/>
      <c r="E3" s="106"/>
      <c r="F3" s="107"/>
      <c r="G3" s="107"/>
      <c r="H3" s="108"/>
    </row>
    <row r="4" spans="1:9" ht="22.5" customHeight="1">
      <c r="A4" s="14" t="s">
        <v>43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61</v>
      </c>
      <c r="B6" s="35"/>
      <c r="C6" s="115" t="s">
        <v>64</v>
      </c>
      <c r="D6" s="62"/>
      <c r="E6" s="3" t="s">
        <v>6</v>
      </c>
      <c r="F6" s="6">
        <v>206000</v>
      </c>
      <c r="G6" s="3">
        <v>1</v>
      </c>
      <c r="H6" s="6">
        <f>F6*G6</f>
        <v>206000</v>
      </c>
      <c r="I6" s="2"/>
    </row>
    <row r="7" spans="1:9" ht="24" customHeight="1">
      <c r="A7" s="36"/>
      <c r="B7" s="37"/>
      <c r="C7" s="61" t="s">
        <v>65</v>
      </c>
      <c r="D7" s="62"/>
      <c r="E7" s="26" t="s">
        <v>15</v>
      </c>
      <c r="F7" s="6">
        <v>27000</v>
      </c>
      <c r="G7" s="3">
        <v>1</v>
      </c>
      <c r="H7" s="6">
        <f t="shared" ref="H7:H19" si="0">F7*G7</f>
        <v>27000</v>
      </c>
      <c r="I7" s="2"/>
    </row>
    <row r="8" spans="1:9" ht="25.5" customHeight="1">
      <c r="A8" s="36"/>
      <c r="B8" s="37"/>
      <c r="C8" s="116" t="s">
        <v>66</v>
      </c>
      <c r="D8" s="117"/>
      <c r="E8" s="3" t="s">
        <v>7</v>
      </c>
      <c r="F8" s="6">
        <v>75000</v>
      </c>
      <c r="G8" s="3">
        <v>1</v>
      </c>
      <c r="H8" s="6">
        <f t="shared" si="0"/>
        <v>75000</v>
      </c>
      <c r="I8" s="2"/>
    </row>
    <row r="9" spans="1:9" ht="37.5" customHeight="1">
      <c r="A9" s="36"/>
      <c r="B9" s="37"/>
      <c r="C9" s="61" t="s">
        <v>67</v>
      </c>
      <c r="D9" s="62"/>
      <c r="E9" s="3" t="s">
        <v>8</v>
      </c>
      <c r="F9" s="6">
        <v>86000</v>
      </c>
      <c r="G9" s="3">
        <v>1</v>
      </c>
      <c r="H9" s="6">
        <f t="shared" si="0"/>
        <v>86000</v>
      </c>
      <c r="I9" s="2"/>
    </row>
    <row r="10" spans="1:9" ht="24" customHeight="1">
      <c r="A10" s="36"/>
      <c r="B10" s="37"/>
      <c r="C10" s="61" t="s">
        <v>68</v>
      </c>
      <c r="D10" s="62"/>
      <c r="E10" s="3" t="s">
        <v>9</v>
      </c>
      <c r="F10" s="6">
        <v>440000</v>
      </c>
      <c r="G10" s="3">
        <v>1</v>
      </c>
      <c r="H10" s="6">
        <f t="shared" si="0"/>
        <v>440000</v>
      </c>
      <c r="I10" s="2"/>
    </row>
    <row r="11" spans="1:9" ht="34.5" customHeight="1">
      <c r="A11" s="36"/>
      <c r="B11" s="37"/>
      <c r="C11" s="63" t="s">
        <v>69</v>
      </c>
      <c r="D11" s="64"/>
      <c r="E11" s="3" t="s">
        <v>10</v>
      </c>
      <c r="F11" s="6">
        <v>109000</v>
      </c>
      <c r="G11" s="3">
        <v>1</v>
      </c>
      <c r="H11" s="6">
        <f t="shared" si="0"/>
        <v>109000</v>
      </c>
      <c r="I11" s="2"/>
    </row>
    <row r="12" spans="1:9" ht="24" customHeight="1">
      <c r="A12" s="36"/>
      <c r="B12" s="37"/>
      <c r="C12" s="61"/>
      <c r="D12" s="62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63</v>
      </c>
      <c r="D13" s="56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36"/>
      <c r="B14" s="37"/>
      <c r="C14" s="55" t="s">
        <v>70</v>
      </c>
      <c r="D14" s="56"/>
      <c r="E14" s="3" t="s">
        <v>13</v>
      </c>
      <c r="F14" s="6">
        <v>35800</v>
      </c>
      <c r="G14" s="3">
        <v>1</v>
      </c>
      <c r="H14" s="6">
        <f t="shared" si="0"/>
        <v>35800</v>
      </c>
      <c r="I14" s="2"/>
    </row>
    <row r="15" spans="1:9" ht="24" customHeight="1">
      <c r="A15" s="36"/>
      <c r="B15" s="37"/>
      <c r="C15" s="55" t="s">
        <v>71</v>
      </c>
      <c r="D15" s="56"/>
      <c r="E15" s="3" t="s">
        <v>14</v>
      </c>
      <c r="F15" s="6">
        <v>56700</v>
      </c>
      <c r="G15" s="3">
        <v>1</v>
      </c>
      <c r="H15" s="6">
        <f t="shared" si="0"/>
        <v>56700</v>
      </c>
      <c r="I15" s="2"/>
    </row>
    <row r="16" spans="1:9" ht="24" customHeight="1">
      <c r="A16" s="36"/>
      <c r="B16" s="37"/>
      <c r="C16" s="57" t="s">
        <v>59</v>
      </c>
      <c r="D16" s="58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55</v>
      </c>
      <c r="D18" s="60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 t="s">
        <v>58</v>
      </c>
      <c r="F19" s="7">
        <v>5500</v>
      </c>
      <c r="G19" s="4">
        <v>-1</v>
      </c>
      <c r="H19" s="6">
        <f t="shared" si="0"/>
        <v>-5500</v>
      </c>
      <c r="I19" s="2"/>
    </row>
    <row r="20" spans="1:9" ht="12.75" customHeight="1">
      <c r="A20" s="38" t="s">
        <v>62</v>
      </c>
      <c r="B20" s="39"/>
      <c r="C20" s="52" t="s">
        <v>18</v>
      </c>
      <c r="D20" s="52"/>
      <c r="E20" s="67">
        <f>SUM(H6:H19)</f>
        <v>1090000</v>
      </c>
      <c r="F20" s="67"/>
      <c r="G20" s="29">
        <v>1</v>
      </c>
      <c r="H20" s="114" t="s">
        <v>20</v>
      </c>
      <c r="I20" s="2"/>
    </row>
    <row r="21" spans="1:9" ht="12.75" customHeight="1">
      <c r="A21" s="40"/>
      <c r="B21" s="41"/>
      <c r="C21" s="52"/>
      <c r="D21" s="52"/>
      <c r="E21" s="67">
        <f>E20*G20</f>
        <v>1090000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23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42"/>
      <c r="B24" s="43"/>
      <c r="C24" s="55" t="s">
        <v>72</v>
      </c>
      <c r="D24" s="56"/>
      <c r="E24" s="5" t="s">
        <v>73</v>
      </c>
      <c r="F24" s="6">
        <v>380000</v>
      </c>
      <c r="G24" s="3">
        <v>1</v>
      </c>
      <c r="H24" s="6">
        <f>F24*G24</f>
        <v>380000</v>
      </c>
      <c r="I24" s="2"/>
    </row>
    <row r="25" spans="1:9" ht="25.15" customHeight="1">
      <c r="A25" s="76" t="str">
        <f>IF(F37="현금(이체X)",Sheet2!D2,IF(F37="카드",Sheet2!D2,IF(F37="이체 및 현금영수증",Sheet2!E1,IF(F37="카드+현금",Sheet2!D2,IF(F37="이체 및 세금계산서",Sheet2!D1)))))</f>
        <v>참고사항</v>
      </c>
      <c r="B25" s="77"/>
      <c r="C25" s="96"/>
      <c r="D25" s="56"/>
      <c r="E25" s="33"/>
      <c r="F25" s="6"/>
      <c r="G25" s="3"/>
      <c r="H25" s="6">
        <f t="shared" ref="H25:H32" si="1">F25*G25</f>
        <v>0</v>
      </c>
      <c r="I25" s="2"/>
    </row>
    <row r="26" spans="1:9">
      <c r="A26" s="78"/>
      <c r="B26" s="79"/>
      <c r="C26" s="96"/>
      <c r="D26" s="56"/>
      <c r="E26" s="5"/>
      <c r="F26" s="6"/>
      <c r="G26" s="3"/>
      <c r="H26" s="6">
        <f t="shared" si="1"/>
        <v>0</v>
      </c>
      <c r="I26" s="2"/>
    </row>
    <row r="27" spans="1:9">
      <c r="A27" s="78"/>
      <c r="B27" s="79"/>
      <c r="C27" s="65"/>
      <c r="D27" s="66"/>
      <c r="E27" s="5"/>
      <c r="F27" s="6"/>
      <c r="G27" s="3"/>
      <c r="H27" s="6">
        <f t="shared" si="1"/>
        <v>0</v>
      </c>
      <c r="I27" s="2"/>
    </row>
    <row r="28" spans="1:9">
      <c r="A28" s="78"/>
      <c r="B28" s="79"/>
      <c r="C28" s="65"/>
      <c r="D28" s="66"/>
      <c r="E28" s="5"/>
      <c r="F28" s="6"/>
      <c r="G28" s="3"/>
      <c r="H28" s="6">
        <f t="shared" si="1"/>
        <v>0</v>
      </c>
      <c r="I28" s="2"/>
    </row>
    <row r="29" spans="1:9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32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카드 (VAT및 수수료)+현금</v>
      </c>
      <c r="D33" s="91"/>
      <c r="E33" s="68">
        <f>SUM(H24:H32)</f>
        <v>380000</v>
      </c>
      <c r="F33" s="69"/>
      <c r="G33" s="69"/>
      <c r="H33" s="112" t="s">
        <v>20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35</v>
      </c>
      <c r="B35" s="75"/>
      <c r="C35" s="88"/>
      <c r="D35" s="89"/>
      <c r="E35" s="8" t="s">
        <v>4</v>
      </c>
      <c r="F35" s="120">
        <f>SUM(E21,E33)</f>
        <v>1470000</v>
      </c>
      <c r="G35" s="120"/>
      <c r="H35" s="9" t="s">
        <v>20</v>
      </c>
      <c r="I35" s="2"/>
    </row>
    <row r="36" spans="1:9" ht="16.5" customHeight="1">
      <c r="A36" s="74" t="s">
        <v>34</v>
      </c>
      <c r="B36" s="75"/>
      <c r="C36" s="86"/>
      <c r="D36" s="87"/>
      <c r="E36" s="8" t="s">
        <v>21</v>
      </c>
      <c r="F36" s="118">
        <f>F35*1.1-F35</f>
        <v>147000.00000000023</v>
      </c>
      <c r="G36" s="119"/>
      <c r="H36" s="10"/>
      <c r="I36" s="2"/>
    </row>
    <row r="37" spans="1:9" ht="17.25" customHeight="1">
      <c r="A37" s="74" t="s">
        <v>30</v>
      </c>
      <c r="B37" s="75"/>
      <c r="C37" s="97"/>
      <c r="D37" s="98"/>
      <c r="E37" s="8" t="s">
        <v>29</v>
      </c>
      <c r="F37" s="72" t="s">
        <v>75</v>
      </c>
      <c r="G37" s="73"/>
      <c r="H37" s="32"/>
      <c r="I37" s="2"/>
    </row>
    <row r="38" spans="1:9" ht="19.5" customHeight="1">
      <c r="A38" s="82" t="s">
        <v>31</v>
      </c>
      <c r="B38" s="83"/>
      <c r="C38" s="99">
        <f>SUM(C35:C36)-C37</f>
        <v>0</v>
      </c>
      <c r="D38" s="100"/>
      <c r="E38" s="25" t="s">
        <v>30</v>
      </c>
      <c r="F38" s="122"/>
      <c r="G38" s="123"/>
      <c r="H38" s="124"/>
      <c r="I38" s="2"/>
    </row>
    <row r="39" spans="1:9" ht="20.25" customHeight="1">
      <c r="A39" s="84"/>
      <c r="B39" s="85"/>
      <c r="C39" s="101"/>
      <c r="D39" s="102"/>
      <c r="E39" s="30" t="s">
        <v>22</v>
      </c>
      <c r="F39" s="121">
        <f>IF(F37="현금(이체X)",F35,IF(F37="카드",ROUND(Sheet2!B5,-4),IF(F37="이체 및 현금영수증",F35+F35*10%,IF(F37="이체 및 세금계산서",F35+F35*10%,IF(F37="이체 및 세금계산서",F35+F35*10%,)))))-F38</f>
        <v>0</v>
      </c>
      <c r="G39" s="121"/>
      <c r="H39" s="31" t="str">
        <f>IF(F37="현금(이체X)",Sheet2!B2,IF(F37="카드",Sheet2!A6,IF(F37="이체 및 현금영수증",Sheet2!B1,IF(F37="카드+현금",Sheet2!B3,IF(F37="이체 및 세금계산서",Sheet2!B1)))))</f>
        <v>왼쪽참고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E12" sqref="E12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12" t="s">
        <v>38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1470000</v>
      </c>
    </row>
    <row r="5" spans="1:6">
      <c r="A5" t="s">
        <v>42</v>
      </c>
      <c r="B5">
        <f>B4*1.13</f>
        <v>1661099.9999999998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2022-01-13T07:19:27Z</cp:lastPrinted>
  <dcterms:created xsi:type="dcterms:W3CDTF">2019-03-28T03:58:09Z</dcterms:created>
  <dcterms:modified xsi:type="dcterms:W3CDTF">2022-01-13T07:35:11Z</dcterms:modified>
</cp:coreProperties>
</file>