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6E0926F-4ECA-4414-A764-3DA3711FF093}" xr6:coauthVersionLast="45" xr6:coauthVersionMax="45" xr10:uidLastSave="{00000000-0000-0000-0000-000000000000}"/>
  <bookViews>
    <workbookView xWindow="-510" yWindow="2025" windowWidth="21600" windowHeight="1138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E20" i="1" s="1"/>
  <c r="H18" i="1" l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<sst xmlns="http://schemas.openxmlformats.org/spreadsheetml/2006/main" count="86" uniqueCount="79">
  <si>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</si>
  <si>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</si>
  <si>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</si>
  <si>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</si>
  <si>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</si>
  <si>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</si>
  <si>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</si>
  <si>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</si>
  <si>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</si>
  <si>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</si>
  <si>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</si>
  <si>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</si>
  <si>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</si>
  <si>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</si>
  <si>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</si>
  <si>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</si>
  <si>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</si>
  <si>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</si>
  <si>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</si>
  <si>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</si>
  <si>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</si>
  <si>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</si>
  <si>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</si>
  <si>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</si>
  <si>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</si>
  <si>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</si>
  <si>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</si>
  <si>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</si>
  <si>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</si>
  <si>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</si>
  <si>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</si>
  <si>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</si>
  <si>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</si>
  <si>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</si>
  <si>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</si>
  <si>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</si>
  <si>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</si>
  <si>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</si>
  <si>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</si>
  <si>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</si>
  <si>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</si>
  <si>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</si>
  <si>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</si>
  <si>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</si>
  <si>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</si>
  <si>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</si>
  <si>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</si>
  <si>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</si>
  <si>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</si>
  <si>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</si>
  <si>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</si>
  <si>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</si>
  <si>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</si>
  <si>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</si>
  <si>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</si>
  <si>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</si>
  <si>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</si>
  <si>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</si>
  <si>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</si>
  <si>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</si>
  <si>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</si>
  <si>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</si>
  <si>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</si>
  <si>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</si>
  <si>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</si>
  <si>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</si>
  <si>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</si>
  <si>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</si>
  <si>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인텔 코어i3-9세대 9100F (커피레이크-R) (정품)</t>
    <phoneticPr fontId="1" type="noConversion"/>
  </si>
  <si>
    <t>인텔 정품 쿨러</t>
    <phoneticPr fontId="1" type="noConversion"/>
  </si>
  <si>
    <t>ASRock H310CM-DVS</t>
    <phoneticPr fontId="1" type="noConversion"/>
  </si>
  <si>
    <t>삼성전자 DDR4 8G PC4-21300 (정품)</t>
    <phoneticPr fontId="1" type="noConversion"/>
  </si>
  <si>
    <t>지포스 GTX750 D5 1GB</t>
    <phoneticPr fontId="1" type="noConversion"/>
  </si>
  <si>
    <t>마이크론 Crucial BX500 아스크텍 (240GB)</t>
    <phoneticPr fontId="1" type="noConversion"/>
  </si>
  <si>
    <t>아이구주 I-3AL 실버 &amp; 화이트 USB 3.0</t>
    <phoneticPr fontId="1" type="noConversion"/>
  </si>
  <si>
    <t>안내사항</t>
    <phoneticPr fontId="1" type="noConversion"/>
  </si>
  <si>
    <t>피파시 HIS RX 560 14CU iCooler OC 2G
업그레이드 해야함</t>
    <phoneticPr fontId="1" type="noConversion"/>
  </si>
  <si>
    <t>현금(이체X)</t>
  </si>
  <si>
    <t>마이크로닉스 정격 500W A/S 5년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</si>
</sst>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2" sqref="B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/>
      <c r="C1" s="93" t="s">
        <v>48</v>
      </c>
      <c r="D1" s="94"/>
      <c r="E1" s="43"/>
      <c r="F1" s="44"/>
      <c r="G1" s="44"/>
      <c r="H1" s="45"/>
    </row>
    <row r="2" spans="1:9" ht="22.5" customHeight="1">
      <c r="A2" s="18" t="s">
        <v>49</v>
      </c>
      <c r="B2" s="26">
        <v>1083610556</v>
      </c>
      <c r="C2" s="95"/>
      <c r="D2" s="96"/>
      <c r="E2" s="46"/>
      <c r="F2" s="47"/>
      <c r="G2" s="47"/>
      <c r="H2" s="48"/>
    </row>
    <row r="3" spans="1:9" ht="22.5" customHeight="1">
      <c r="A3" s="18" t="s">
        <v>50</v>
      </c>
      <c r="B3" s="20">
        <f ca="1">TODAY()</f>
        <v>43953</v>
      </c>
      <c r="C3" s="19" t="s">
        <v>51</v>
      </c>
      <c r="D3" s="25"/>
      <c r="E3" s="46"/>
      <c r="F3" s="47"/>
      <c r="G3" s="47"/>
      <c r="H3" s="48"/>
    </row>
    <row r="4" spans="1:9" ht="22.5" customHeight="1">
      <c r="A4" s="17" t="s">
        <v>47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27</v>
      </c>
      <c r="B6" s="56"/>
      <c r="C6" s="63" t="s">
        <v>68</v>
      </c>
      <c r="D6" s="64"/>
      <c r="E6" s="3" t="s">
        <v>6</v>
      </c>
      <c r="F6" s="6">
        <v>100000</v>
      </c>
      <c r="G6" s="3">
        <v>1</v>
      </c>
      <c r="H6" s="6">
        <f>F6*G6</f>
        <v>100000</v>
      </c>
      <c r="I6" s="2"/>
    </row>
    <row r="7" spans="1:9" ht="24" customHeight="1">
      <c r="A7" s="57"/>
      <c r="B7" s="58"/>
      <c r="C7" s="63" t="s">
        <v>69</v>
      </c>
      <c r="D7" s="64"/>
      <c r="E7" s="30" t="s">
        <v>14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70</v>
      </c>
      <c r="D8" s="64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57"/>
      <c r="B9" s="58"/>
      <c r="C9" s="63" t="s">
        <v>71</v>
      </c>
      <c r="D9" s="64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57"/>
      <c r="B10" s="58"/>
      <c r="C10" s="63" t="s">
        <v>72</v>
      </c>
      <c r="D10" s="64"/>
      <c r="E10" s="3" t="s">
        <v>9</v>
      </c>
      <c r="F10" s="6">
        <v>85000</v>
      </c>
      <c r="G10" s="3">
        <v>1</v>
      </c>
      <c r="H10" s="6">
        <f t="shared" si="0"/>
        <v>85000</v>
      </c>
      <c r="I10" s="2"/>
    </row>
    <row r="11" spans="1:9" ht="34.5" customHeight="1">
      <c r="A11" s="57"/>
      <c r="B11" s="58"/>
      <c r="C11" s="63" t="s">
        <v>73</v>
      </c>
      <c r="D11" s="64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4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76</v>
      </c>
      <c r="D13" s="88"/>
      <c r="E13" s="3" t="s">
        <v>75</v>
      </c>
      <c r="F13" s="6">
        <v>125000</v>
      </c>
      <c r="G13" s="3">
        <v>0</v>
      </c>
      <c r="H13" s="6">
        <f t="shared" si="0"/>
        <v>0</v>
      </c>
      <c r="I13" s="2"/>
    </row>
    <row r="14" spans="1:9" ht="29.25" customHeight="1">
      <c r="A14" s="57"/>
      <c r="B14" s="58"/>
      <c r="C14" s="87" t="s">
        <v>74</v>
      </c>
      <c r="D14" s="88"/>
      <c r="E14" s="3" t="s">
        <v>12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57"/>
      <c r="B15" s="58"/>
      <c r="C15" s="87" t="s">
        <v>78</v>
      </c>
      <c r="D15" s="88"/>
      <c r="E15" s="3" t="s">
        <v>13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57"/>
      <c r="B16" s="58"/>
      <c r="C16" s="89" t="s">
        <v>66</v>
      </c>
      <c r="D16" s="90"/>
      <c r="E16" s="3" t="s">
        <v>15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52</v>
      </c>
      <c r="E17" s="4" t="s">
        <v>16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60</v>
      </c>
      <c r="D18" s="92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17</v>
      </c>
      <c r="D20" s="99"/>
      <c r="E20" s="68">
        <f>SUM(H6:H19)</f>
        <v>510000</v>
      </c>
      <c r="F20" s="68"/>
      <c r="G20" s="24">
        <v>1</v>
      </c>
      <c r="H20" s="54" t="s">
        <v>19</v>
      </c>
      <c r="I20" s="2"/>
    </row>
    <row r="21" spans="1:9" ht="12.75" customHeight="1">
      <c r="A21" s="57"/>
      <c r="B21" s="58"/>
      <c r="C21" s="99"/>
      <c r="D21" s="99"/>
      <c r="E21" s="68">
        <f>E20*G20</f>
        <v>510000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22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67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64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24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36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19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85"/>
      <c r="D35" s="86"/>
      <c r="E35" s="8" t="s">
        <v>4</v>
      </c>
      <c r="F35" s="67">
        <f>SUM(E21,E33)</f>
        <v>510000</v>
      </c>
      <c r="G35" s="67"/>
      <c r="H35" s="9" t="s">
        <v>19</v>
      </c>
      <c r="I35" s="2"/>
    </row>
    <row r="36" spans="1:9" ht="16.5" customHeight="1">
      <c r="A36" s="75" t="s">
        <v>38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20</v>
      </c>
      <c r="F36" s="65">
        <f>F35*1.1-F35</f>
        <v>51000</v>
      </c>
      <c r="G36" s="66"/>
      <c r="H36" s="10"/>
      <c r="I36" s="2"/>
    </row>
    <row r="37" spans="1:9" ht="17.25" customHeight="1">
      <c r="A37" s="75" t="s">
        <v>34</v>
      </c>
      <c r="B37" s="76"/>
      <c r="C37" s="37"/>
      <c r="D37" s="38"/>
      <c r="E37" s="8" t="s">
        <v>32</v>
      </c>
      <c r="F37" s="69" t="s">
        <v>77</v>
      </c>
      <c r="G37" s="70"/>
      <c r="H37" s="11"/>
      <c r="I37" s="2"/>
    </row>
    <row r="38" spans="1:9" ht="19.5" customHeight="1">
      <c r="A38" s="33" t="s">
        <v>35</v>
      </c>
      <c r="B38" s="34"/>
      <c r="C38" s="39">
        <f>SUM(C35:C36)-C37</f>
        <v>0</v>
      </c>
      <c r="D38" s="40"/>
      <c r="E38" s="29" t="s">
        <v>65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21</v>
      </c>
      <c r="F39" s="68">
        <f>IF(F37="현금(이체X)",F35,IF(F37="카드",F35+F35*13%,IF(F37="이체 및 현금영수증",F35+F35*10%,IF(F37="이체 및 세금계산서",F35+F35*10%,IF(F37="이체 및 세금계산서",F35+F35*10%,)))))-F38</f>
        <v>510000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33</v>
      </c>
      <c r="B1" t="s">
        <v>23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29</v>
      </c>
      <c r="B2" t="s">
        <v>19</v>
      </c>
      <c r="C2" t="s">
        <v>45</v>
      </c>
      <c r="D2" t="s">
        <v>41</v>
      </c>
    </row>
    <row r="3" spans="1:6">
      <c r="A3" t="s">
        <v>30</v>
      </c>
      <c r="B3" t="s">
        <v>37</v>
      </c>
      <c r="D3" s="16" t="s">
        <v>43</v>
      </c>
    </row>
    <row r="4" spans="1:6">
      <c r="A4" t="s">
        <v>31</v>
      </c>
      <c r="B4" s="12">
        <f>Sheet1!F35-(Sheet1!C35)</f>
        <v>510000</v>
      </c>
    </row>
    <row r="5" spans="1:6">
      <c r="A5" t="s">
        <v>46</v>
      </c>
      <c r="B5">
        <f>B4*1.13</f>
        <v>576300</v>
      </c>
    </row>
    <row r="6" spans="1:6">
      <c r="A6" t="s">
        <v>44</v>
      </c>
    </row>
    <row r="7" spans="1:6">
      <c r="A7" t="s">
        <v>18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2020-04-29T02:08:52Z</cp:lastPrinted>
  <dcterms:created xsi:type="dcterms:W3CDTF">2019-03-28T03:58:09Z</dcterms:created>
  <dcterms:modified xsi:type="dcterms:W3CDTF">2020-05-02T06:50:33Z</dcterms:modified>
</cp:coreProperties>
</file>