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<sst xmlns="http://schemas.openxmlformats.org/spreadsheetml/2006/main" count="102" uniqueCount="90">
  <si>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</si>
  <si>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</si>
  <si>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</si>
  <si>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</si>
  <si>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</si>
  <si>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</si>
  <si>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</si>
  <si>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</si>
  <si>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</si>
  <si>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</si>
  <si>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</si>
  <si>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</si>
  <si>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</si>
  <si>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</si>
  <si>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</si>
  <si>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</si>
  <si>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</si>
  <si>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</si>
  <si>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</si>
  <si>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</si>
  <si>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</si>
  <si>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</si>
  <si>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</si>
  <si>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</si>
  <si>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</si>
  <si>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</si>
  <si>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</si>
  <si>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</si>
  <si>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</si>
  <si>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</si>
  <si>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</si>
  <si>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</si>
  <si>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</si>
  <si>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</si>
  <si>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</si>
  <si>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</si>
  <si>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</si>
  <si>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</si>
  <si>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</si>
  <si>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</si>
  <si>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</si>
  <si>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</si>
  <si>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</si>
  <si>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</si>
  <si>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</si>
  <si>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</si>
  <si>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</si>
  <si>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</si>
  <si>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</si>
  <si>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</si>
  <si>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</si>
  <si>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</si>
  <si>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</si>
  <si>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</si>
  <si>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</si>
  <si>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</si>
  <si>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</si>
  <si>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</si>
  <si>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</si>
  <si>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</si>
  <si>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</si>
  <si>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</si>
  <si>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</si>
  <si>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</si>
  <si>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</si>
  <si>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</si>
  <si>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</si>
  <si>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</si>
  <si>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</si>
  <si>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</si>
  <si>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</si>
  <si>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</si>
  <si>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</si>
  <si>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</si>
  <si>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</si>
  <si>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</si>
  <si>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</si>
  <si>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</si>
  <si>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</si>
  <si>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</si>
  <si>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솔리다임 P44 Pro M.2 NVMe 벌크 (1TB)</t>
    <phoneticPr fontId="1" type="noConversion"/>
  </si>
  <si>
    <t>앱코 G15 세이퍼 아크릴 (블랙)</t>
    <phoneticPr fontId="1" type="noConversion"/>
  </si>
  <si>
    <t xml:space="preserve">인텔 코어i5-12세대 12400F (엘더레이크) (정품)
무상3년 </t>
    <phoneticPr fontId="1" type="noConversion"/>
  </si>
  <si>
    <t>MSI PRO H610M-E DDR4 무상3년</t>
    <phoneticPr fontId="1" type="noConversion"/>
  </si>
  <si>
    <t>MSI 지포스 RTX 3050 벤투스 2X E OC D6 6GB
무상3년</t>
    <phoneticPr fontId="1" type="noConversion"/>
  </si>
  <si>
    <t>마이크로닉스 Classic II 풀체인지 600W 80PLUS브론즈 ATX3.1  무상7년</t>
    <phoneticPr fontId="1" type="noConversion"/>
  </si>
  <si>
    <t>인텔정품쿨러</t>
    <phoneticPr fontId="1" type="noConversion"/>
  </si>
  <si>
    <t>세금계산서 전용계좌
신한은행 최진만 
110-482-539938</t>
    <phoneticPr fontId="1" type="noConversion"/>
  </si>
  <si>
    <t>삼성전자 DDR4-3200 (16GB) 무상1년
총 32GB</t>
    <phoneticPr fontId="1" type="noConversion"/>
  </si>
  <si>
    <t>010-8353-8584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</si>
</sst>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118" t="s">
        <v>69</v>
      </c>
      <c r="D1" s="119"/>
      <c r="E1" s="49"/>
      <c r="F1" s="50"/>
      <c r="G1" s="50"/>
      <c r="H1" s="51"/>
    </row>
    <row r="2" spans="1:9" ht="22.5" customHeight="1">
      <c r="A2" s="15" t="s">
        <v>34</v>
      </c>
      <c r="B2" s="16"/>
      <c r="C2" s="120"/>
      <c r="D2" s="121"/>
      <c r="E2" s="52"/>
      <c r="F2" s="53"/>
      <c r="G2" s="53"/>
      <c r="H2" s="54"/>
    </row>
    <row r="3" spans="1:9" ht="22.5" customHeight="1">
      <c r="A3" s="15" t="s">
        <v>35</v>
      </c>
      <c r="B3" s="17">
        <f ca="1">TODAY()</f>
        <v>45667</v>
      </c>
      <c r="C3" s="15" t="s">
        <v>36</v>
      </c>
      <c r="D3" s="18"/>
      <c r="E3" s="52"/>
      <c r="F3" s="53"/>
      <c r="G3" s="53"/>
      <c r="H3" s="54"/>
    </row>
    <row r="4" spans="1:9" ht="22.5" customHeight="1">
      <c r="A4" s="19" t="s">
        <v>33</v>
      </c>
      <c r="B4" s="122"/>
      <c r="C4" s="122"/>
      <c r="D4" s="123"/>
      <c r="E4" s="55"/>
      <c r="F4" s="56"/>
      <c r="G4" s="56"/>
      <c r="H4" s="57"/>
    </row>
    <row r="5" spans="1:9">
      <c r="A5" s="61" t="s">
        <v>0</v>
      </c>
      <c r="B5" s="62"/>
      <c r="C5" s="61" t="s">
        <v>5</v>
      </c>
      <c r="D5" s="62"/>
      <c r="E5" s="20" t="s">
        <v>1</v>
      </c>
      <c r="F5" s="20"/>
      <c r="G5" s="20"/>
      <c r="H5" s="20" t="s">
        <v>4</v>
      </c>
    </row>
    <row r="6" spans="1:9" ht="24" customHeight="1">
      <c r="A6" s="103" t="s">
        <v>70</v>
      </c>
      <c r="B6" s="104"/>
      <c r="C6" s="63" t="s">
        <v>82</v>
      </c>
      <c r="D6" s="64"/>
      <c r="E6" s="21" t="s">
        <v>6</v>
      </c>
      <c r="F6" s="22">
        <v>185000</v>
      </c>
      <c r="G6" s="21">
        <v>1</v>
      </c>
      <c r="H6" s="22">
        <f>F6*G6</f>
        <v>185000</v>
      </c>
      <c r="I6" s="1"/>
    </row>
    <row r="7" spans="1:9" ht="24" customHeight="1">
      <c r="A7" s="105"/>
      <c r="B7" s="106"/>
      <c r="C7" s="63" t="s">
        <v>86</v>
      </c>
      <c r="D7" s="64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5"/>
      <c r="B8" s="106"/>
      <c r="C8" s="65" t="s">
        <v>83</v>
      </c>
      <c r="D8" s="66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5"/>
      <c r="B9" s="106"/>
      <c r="C9" s="63" t="s">
        <v>88</v>
      </c>
      <c r="D9" s="64"/>
      <c r="E9" s="21" t="s">
        <v>8</v>
      </c>
      <c r="F9" s="22">
        <v>52000</v>
      </c>
      <c r="G9" s="21">
        <v>2</v>
      </c>
      <c r="H9" s="22">
        <f t="shared" si="0"/>
        <v>104000</v>
      </c>
      <c r="I9" s="1"/>
    </row>
    <row r="10" spans="1:9" ht="24" customHeight="1">
      <c r="A10" s="105"/>
      <c r="B10" s="106"/>
      <c r="C10" s="63" t="s">
        <v>84</v>
      </c>
      <c r="D10" s="64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5"/>
      <c r="B11" s="106"/>
      <c r="C11" s="131"/>
      <c r="D11" s="13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5"/>
      <c r="B12" s="106"/>
      <c r="C12" s="133" t="s">
        <v>80</v>
      </c>
      <c r="D12" s="64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5"/>
      <c r="B13" s="106"/>
      <c r="C13" s="94"/>
      <c r="D13" s="9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5"/>
      <c r="B14" s="106"/>
      <c r="C14" s="94" t="s">
        <v>81</v>
      </c>
      <c r="D14" s="95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5"/>
      <c r="B15" s="106"/>
      <c r="C15" s="94" t="s">
        <v>85</v>
      </c>
      <c r="D15" s="95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5"/>
      <c r="B16" s="106"/>
      <c r="C16" s="127"/>
      <c r="D16" s="12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5"/>
      <c r="B17" s="106"/>
      <c r="C17" s="134" t="s">
        <v>71</v>
      </c>
      <c r="D17" s="11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5"/>
      <c r="B18" s="106"/>
      <c r="C18" s="113" t="s">
        <v>72</v>
      </c>
      <c r="D18" s="11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5"/>
      <c r="B19" s="106"/>
      <c r="C19" s="129" t="s">
        <v>73</v>
      </c>
      <c r="D19" s="13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5"/>
      <c r="B20" s="106"/>
      <c r="C20" s="125"/>
      <c r="D20" s="126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7" t="s">
        <v>61</v>
      </c>
      <c r="B21" s="108"/>
      <c r="C21" s="124" t="s">
        <v>12</v>
      </c>
      <c r="D21" s="124"/>
      <c r="E21" s="98">
        <f>SUM(H6:H20)</f>
        <v>964000</v>
      </c>
      <c r="F21" s="98"/>
      <c r="G21" s="26">
        <v>1</v>
      </c>
      <c r="H21" s="60" t="s">
        <v>14</v>
      </c>
      <c r="I21" s="1"/>
    </row>
    <row r="22" spans="1:9" ht="12.75" customHeight="1">
      <c r="A22" s="109"/>
      <c r="B22" s="110"/>
      <c r="C22" s="124"/>
      <c r="D22" s="124"/>
      <c r="E22" s="98">
        <f>E21*G21</f>
        <v>964000</v>
      </c>
      <c r="F22" s="98"/>
      <c r="G22" s="98"/>
      <c r="H22" s="60"/>
      <c r="I22" s="1"/>
    </row>
    <row r="23" spans="1:9" ht="12.75" customHeight="1">
      <c r="A23" s="109"/>
      <c r="B23" s="110"/>
      <c r="C23" s="124"/>
      <c r="D23" s="124"/>
      <c r="E23" s="98"/>
      <c r="F23" s="98"/>
      <c r="G23" s="98"/>
      <c r="H23" s="60"/>
      <c r="I23" s="1"/>
    </row>
    <row r="24" spans="1:9" ht="17.25" customHeight="1">
      <c r="A24" s="109"/>
      <c r="B24" s="110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1"/>
      <c r="B25" s="112"/>
      <c r="C25" s="94"/>
      <c r="D25" s="95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76" t="s">
        <v>68</v>
      </c>
      <c r="B26" s="77"/>
      <c r="C26" s="115"/>
      <c r="D26" s="115"/>
      <c r="E26" s="28" t="s">
        <v>75</v>
      </c>
      <c r="F26" s="22"/>
      <c r="G26" s="21"/>
      <c r="H26" s="22">
        <f>F26*G26</f>
        <v>0</v>
      </c>
      <c r="I26" s="1"/>
    </row>
    <row r="27" spans="1:9">
      <c r="A27" s="78"/>
      <c r="B27" s="79"/>
      <c r="C27" s="115"/>
      <c r="D27" s="115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78"/>
      <c r="B28" s="79"/>
      <c r="C28" s="115"/>
      <c r="D28" s="115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78"/>
      <c r="B29" s="79"/>
      <c r="C29" s="115"/>
      <c r="D29" s="115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78"/>
      <c r="B30" s="79"/>
      <c r="C30" s="115"/>
      <c r="D30" s="115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78"/>
      <c r="B31" s="79"/>
      <c r="C31" s="115"/>
      <c r="D31" s="11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8"/>
      <c r="B32" s="79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0"/>
      <c r="B33" s="81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39" t="s">
        <v>24</v>
      </c>
      <c r="B34" s="40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99">
        <f>SUM(H25:H33)</f>
        <v>0</v>
      </c>
      <c r="F34" s="100"/>
      <c r="G34" s="100"/>
      <c r="H34" s="58" t="s">
        <v>14</v>
      </c>
      <c r="I34" s="1"/>
    </row>
    <row r="35" spans="1:9" ht="14.25" customHeight="1">
      <c r="A35" s="41"/>
      <c r="B35" s="42"/>
      <c r="C35" s="90"/>
      <c r="D35" s="91"/>
      <c r="E35" s="101"/>
      <c r="F35" s="102"/>
      <c r="G35" s="102"/>
      <c r="H35" s="59"/>
      <c r="I35" s="1"/>
    </row>
    <row r="36" spans="1:9" ht="16.5" customHeight="1">
      <c r="A36" s="74" t="s">
        <v>27</v>
      </c>
      <c r="B36" s="75"/>
      <c r="C36" s="86" t="b">
        <f>IF(F38="카드+현금",Sheet3!C11,IF(F38="현금+카드",Sheet3!C4))</f>
        <v>0</v>
      </c>
      <c r="D36" s="87"/>
      <c r="E36" s="32" t="s">
        <v>4</v>
      </c>
      <c r="F36" s="69">
        <f>SUM(E22,E34)</f>
        <v>964000</v>
      </c>
      <c r="G36" s="69"/>
      <c r="H36" s="33" t="s">
        <v>14</v>
      </c>
      <c r="I36" s="1"/>
    </row>
    <row r="37" spans="1:9" ht="16.5" customHeight="1">
      <c r="A37" s="74" t="s">
        <v>26</v>
      </c>
      <c r="B37" s="75"/>
      <c r="C37" s="84" t="b">
        <f>IF(F38="카드+현금",Sheet3!C9,IF(F38="현금+카드",Sheet3!C6))</f>
        <v>0</v>
      </c>
      <c r="D37" s="85"/>
      <c r="E37" s="32" t="s">
        <v>15</v>
      </c>
      <c r="F37" s="67">
        <f>F36*1.1-F36</f>
        <v>96400</v>
      </c>
      <c r="G37" s="68"/>
      <c r="H37" s="34"/>
      <c r="I37" s="1"/>
    </row>
    <row r="38" spans="1:9" ht="17.25" customHeight="1">
      <c r="A38" s="74" t="s">
        <v>22</v>
      </c>
      <c r="B38" s="75"/>
      <c r="C38" s="43"/>
      <c r="D38" s="44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39" t="s">
        <v>23</v>
      </c>
      <c r="B39" s="40"/>
      <c r="C39" s="45">
        <f>SUM(C36:C37)-C38</f>
        <v>0</v>
      </c>
      <c r="D39" s="46"/>
      <c r="E39" s="36" t="s">
        <v>60</v>
      </c>
      <c r="F39" s="71">
        <v>10400</v>
      </c>
      <c r="G39" s="72"/>
      <c r="H39" s="73"/>
      <c r="I39" s="1"/>
    </row>
    <row r="40" spans="1:9" ht="20.25" customHeight="1">
      <c r="A40" s="41"/>
      <c r="B40" s="42"/>
      <c r="C40" s="47"/>
      <c r="D40" s="48"/>
      <c r="E40" s="37" t="s">
        <v>16</v>
      </c>
      <c r="F40" s="70">
        <f>IF(F38="현금(이체X)",F36,IF(F38="웹결제",ROUND(Sheet2!B7,-4),IF(F38="이체 및 현금영수증",F36+F36*10%,IF(F38="이체 및 세금계산서",F36+F36*10%,IF(F38="이체 및 세금계산서",F36+F36*10%,)))))-F39</f>
        <v>1050000</v>
      </c>
      <c r="G40" s="7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7" t="s">
        <v>43</v>
      </c>
      <c r="G41" s="117"/>
      <c r="H41" s="6">
        <f>F40-(F37+F36)</f>
        <v>-10400</v>
      </c>
      <c r="I41" s="1"/>
    </row>
    <row r="42" spans="1:9" ht="16.5" customHeight="1">
      <c r="B42" s="12"/>
      <c r="C42" s="1"/>
      <c r="D42" s="1"/>
      <c r="E42" s="135" t="s">
        <v>87</v>
      </c>
      <c r="F42" s="135"/>
      <c r="G42" s="135"/>
      <c r="H42" s="135"/>
      <c r="I42" s="1"/>
    </row>
    <row r="43" spans="1:9">
      <c r="A43" s="116"/>
      <c r="B43" s="116"/>
      <c r="C43" s="1"/>
      <c r="D43" s="1"/>
      <c r="E43" s="135"/>
      <c r="F43" s="135"/>
      <c r="G43" s="135"/>
      <c r="H43" s="135"/>
      <c r="I43" s="1"/>
    </row>
    <row r="44" spans="1:9">
      <c r="C44" s="1"/>
      <c r="D44" s="1"/>
      <c r="E44" s="135"/>
      <c r="F44" s="135"/>
      <c r="G44" s="135"/>
      <c r="H44" s="13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6" t="s">
        <v>54</v>
      </c>
      <c r="B3" s="116"/>
      <c r="C3" s="116"/>
      <c r="E3" t="s">
        <v>47</v>
      </c>
      <c r="F3">
        <f>Sheet1!F36</f>
        <v>964000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510400.00000000006</v>
      </c>
      <c r="D6" t="s">
        <v>50</v>
      </c>
    </row>
    <row r="8" spans="1:7">
      <c r="A8" s="116" t="s">
        <v>55</v>
      </c>
      <c r="B8" s="116"/>
      <c r="C8" s="116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963999.99999999988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964000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964000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2025-01-10T06:18:42Z</cp:lastPrinted>
  <dcterms:created xsi:type="dcterms:W3CDTF">2019-03-28T03:58:09Z</dcterms:created>
  <dcterms:modified xsi:type="dcterms:W3CDTF">2025-01-10T06:21:29Z</dcterms:modified>
</cp:coreProperties>
</file>