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BB936FD8-354A-4064-B679-9F13EF7C9858}" xr6:coauthVersionLast="47" xr6:coauthVersionMax="47" xr10:uidLastSave="{00000000-0000-0000-0000-000000000000}"/>
  <bookViews>
    <workbookView xWindow="-105" yWindow="0" windowWidth="26010" windowHeight="2098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<sst xmlns="http://schemas.openxmlformats.org/spreadsheetml/2006/main" count="99" uniqueCount="86">
  <si>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</si>
  <si>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</si>
  <si>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</si>
  <si>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</si>
  <si>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</si>
  <si>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</si>
  <si>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</si>
  <si>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</si>
  <si>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</si>
  <si>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</si>
  <si>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</si>
  <si>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</si>
  <si>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</si>
  <si>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</si>
  <si>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</si>
  <si>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</si>
  <si>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</si>
  <si>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</si>
  <si>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</si>
  <si>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</si>
  <si>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</si>
  <si>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</si>
  <si>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</si>
  <si>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</si>
  <si>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</si>
  <si>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</si>
  <si>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</si>
  <si>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</si>
  <si>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</si>
  <si>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</si>
  <si>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</si>
  <si>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</si>
  <si>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</si>
  <si>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</si>
  <si>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</si>
  <si>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</si>
  <si>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</si>
  <si>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</si>
  <si>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</si>
  <si>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</si>
  <si>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</si>
  <si>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</si>
  <si>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</si>
  <si>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</si>
  <si>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</si>
  <si>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</si>
  <si>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</si>
  <si>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</si>
  <si>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</si>
  <si>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</si>
  <si>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</si>
  <si>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</si>
  <si>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</si>
  <si>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</si>
  <si>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</si>
  <si>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</si>
  <si>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</si>
  <si>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</si>
  <si>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</si>
  <si>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</si>
  <si>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</si>
  <si>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</si>
  <si>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</si>
  <si>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</si>
  <si>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</si>
  <si>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</si>
  <si>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</si>
  <si>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윈도우(OS)및 드라이버설치, 최적화작업 서비스</t>
    <phoneticPr fontId="1" type="noConversion"/>
  </si>
  <si>
    <t>2년간 무상 A/S, PC 정밀조립 및 깔끔한 선정리</t>
    <phoneticPr fontId="1" type="noConversion"/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</si>
  <si>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</si>
  <si>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</si>
  <si>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리얼컴 카페 가입 조건부 원격지원 2년 무상서비스</t>
    <phoneticPr fontId="1" type="noConversion"/>
  </si>
  <si>
    <t>추가서비스</t>
    <phoneticPr fontId="1" type="noConversion"/>
  </si>
  <si>
    <t>케이스쿨러</t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</si>
  <si>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</si>
  <si>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</si>
  <si>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</si>
  <si>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인텔 코어i3-10세대 10100F (코멧레이크S) (정품)</t>
    <phoneticPr fontId="1" type="noConversion"/>
  </si>
  <si>
    <t>GIGABYTE H510M H V2 제이씨현</t>
    <phoneticPr fontId="1" type="noConversion"/>
  </si>
  <si>
    <t>삼성전자 DDR4-3200 (16GB)</t>
    <phoneticPr fontId="1" type="noConversion"/>
  </si>
  <si>
    <t>MSI 지포스 GTX 1630 에어로 ITX OC D6 4GB</t>
    <phoneticPr fontId="1" type="noConversion"/>
  </si>
  <si>
    <t>마이크로닉스 COOLMAX 가성비 NO.2</t>
    <phoneticPr fontId="1" type="noConversion"/>
  </si>
  <si>
    <t>인텔정품쿨러</t>
    <phoneticPr fontId="1" type="noConversion"/>
  </si>
  <si>
    <t>NVME 500G (일반SSD 대비 6배)</t>
    <phoneticPr fontId="1" type="noConversion"/>
  </si>
  <si>
    <t>마이크로닉스 정격 400W 80PLUS</t>
    <phoneticPr fontId="1" type="noConversion"/>
  </si>
  <si>
    <t>010-9373-8337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</si>
</sst>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44</v>
      </c>
      <c r="B1" s="19"/>
      <c r="C1" s="38" t="s">
        <v>70</v>
      </c>
      <c r="D1" s="39"/>
      <c r="E1" s="112"/>
      <c r="F1" s="113"/>
      <c r="G1" s="113"/>
      <c r="H1" s="114"/>
    </row>
    <row r="2" spans="1:9" ht="22.5" customHeight="1">
      <c r="A2" s="15" t="s">
        <v>38</v>
      </c>
      <c r="B2" s="29" t="s">
        <v>85</v>
      </c>
      <c r="C2" s="40"/>
      <c r="D2" s="41"/>
      <c r="E2" s="115"/>
      <c r="F2" s="36"/>
      <c r="G2" s="36"/>
      <c r="H2" s="116"/>
    </row>
    <row r="3" spans="1:9" ht="22.5" customHeight="1">
      <c r="A3" s="15" t="s">
        <v>39</v>
      </c>
      <c r="B3" s="16">
        <f ca="1">TODAY()</f>
        <v>45178</v>
      </c>
      <c r="C3" s="15" t="s">
        <v>40</v>
      </c>
      <c r="D3" s="18"/>
      <c r="E3" s="115"/>
      <c r="F3" s="36"/>
      <c r="G3" s="36"/>
      <c r="H3" s="116"/>
    </row>
    <row r="4" spans="1:9" ht="22.5" customHeight="1">
      <c r="A4" s="14" t="s">
        <v>37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70" t="s">
        <v>69</v>
      </c>
      <c r="B6" s="71"/>
      <c r="C6" s="55" t="s">
        <v>77</v>
      </c>
      <c r="D6" s="56"/>
      <c r="E6" s="3" t="s">
        <v>6</v>
      </c>
      <c r="F6" s="6">
        <v>95000</v>
      </c>
      <c r="G6" s="3">
        <v>1</v>
      </c>
      <c r="H6" s="6">
        <f>F6*G6</f>
        <v>95000</v>
      </c>
      <c r="I6" s="2"/>
    </row>
    <row r="7" spans="1:9" ht="24" customHeight="1">
      <c r="A7" s="72"/>
      <c r="B7" s="73"/>
      <c r="C7" s="55" t="s">
        <v>82</v>
      </c>
      <c r="D7" s="56"/>
      <c r="E7" s="22" t="s">
        <v>13</v>
      </c>
      <c r="F7" s="6"/>
      <c r="G7" s="3"/>
      <c r="H7" s="6">
        <f t="shared" ref="H7:H20" si="0">F7*G7</f>
        <v>0</v>
      </c>
      <c r="I7" s="2"/>
    </row>
    <row r="8" spans="1:9" ht="25.5" customHeight="1">
      <c r="A8" s="72"/>
      <c r="B8" s="73"/>
      <c r="C8" s="123" t="s">
        <v>78</v>
      </c>
      <c r="D8" s="12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72"/>
      <c r="B9" s="73"/>
      <c r="C9" s="55" t="s">
        <v>79</v>
      </c>
      <c r="D9" s="56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72"/>
      <c r="B10" s="73"/>
      <c r="C10" s="55" t="s">
        <v>80</v>
      </c>
      <c r="D10" s="56"/>
      <c r="E10" s="3" t="s">
        <v>9</v>
      </c>
      <c r="F10" s="6">
        <v>190000</v>
      </c>
      <c r="G10" s="3">
        <v>1</v>
      </c>
      <c r="H10" s="6">
        <f t="shared" si="0"/>
        <v>190000</v>
      </c>
      <c r="I10" s="2"/>
    </row>
    <row r="11" spans="1:9" ht="24" customHeight="1">
      <c r="A11" s="72"/>
      <c r="B11" s="73"/>
      <c r="C11" s="57" t="s">
        <v>50</v>
      </c>
      <c r="D11" s="58"/>
      <c r="E11" s="3" t="s">
        <v>50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59" t="s">
        <v>83</v>
      </c>
      <c r="D12" s="56"/>
      <c r="E12" s="3" t="s">
        <v>10</v>
      </c>
      <c r="F12" s="6">
        <v>49000</v>
      </c>
      <c r="G12" s="3">
        <v>1</v>
      </c>
      <c r="H12" s="6">
        <f t="shared" si="0"/>
        <v>49000</v>
      </c>
      <c r="I12" s="2"/>
    </row>
    <row r="13" spans="1:9" ht="24" customHeight="1">
      <c r="A13" s="72"/>
      <c r="B13" s="73"/>
      <c r="C13" s="49"/>
      <c r="D13" s="50"/>
      <c r="E13" s="3" t="s">
        <v>45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60" t="s">
        <v>81</v>
      </c>
      <c r="D14" s="50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72"/>
      <c r="B15" s="73"/>
      <c r="C15" s="49" t="s">
        <v>84</v>
      </c>
      <c r="D15" s="50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72"/>
      <c r="B16" s="73"/>
      <c r="C16" s="51"/>
      <c r="D16" s="52"/>
      <c r="E16" s="3" t="s">
        <v>73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1" t="s">
        <v>68</v>
      </c>
      <c r="D17" s="62"/>
      <c r="E17" s="4" t="s">
        <v>14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67</v>
      </c>
      <c r="D18" s="62"/>
      <c r="E18" s="4" t="s">
        <v>22</v>
      </c>
      <c r="F18" s="7">
        <v>0</v>
      </c>
      <c r="G18" s="4">
        <v>1</v>
      </c>
      <c r="H18" s="6"/>
      <c r="I18" s="2"/>
    </row>
    <row r="19" spans="1:9">
      <c r="A19" s="72"/>
      <c r="B19" s="73"/>
      <c r="C19" s="53" t="s">
        <v>71</v>
      </c>
      <c r="D19" s="54"/>
      <c r="E19" s="3" t="s">
        <v>72</v>
      </c>
      <c r="F19" s="7">
        <v>0</v>
      </c>
      <c r="G19" s="4">
        <v>1</v>
      </c>
      <c r="H19" s="6">
        <f t="shared" si="0"/>
        <v>0</v>
      </c>
      <c r="I19" s="2"/>
    </row>
    <row r="20" spans="1:9">
      <c r="A20" s="72"/>
      <c r="B20" s="73"/>
      <c r="C20" s="47"/>
      <c r="D20" s="48"/>
      <c r="E20" s="4" t="s">
        <v>74</v>
      </c>
      <c r="F20" s="7"/>
      <c r="G20" s="4"/>
      <c r="H20" s="6">
        <f t="shared" si="0"/>
        <v>0</v>
      </c>
      <c r="I20" s="2"/>
    </row>
    <row r="21" spans="1:9" ht="12.75" customHeight="1">
      <c r="A21" s="74" t="s">
        <v>76</v>
      </c>
      <c r="B21" s="75"/>
      <c r="C21" s="46" t="s">
        <v>15</v>
      </c>
      <c r="D21" s="46"/>
      <c r="E21" s="63">
        <f>SUM(H6:H20)</f>
        <v>613000</v>
      </c>
      <c r="F21" s="63"/>
      <c r="G21" s="24">
        <v>1</v>
      </c>
      <c r="H21" s="122" t="s">
        <v>17</v>
      </c>
      <c r="I21" s="2"/>
    </row>
    <row r="22" spans="1:9" ht="12.75" customHeight="1">
      <c r="A22" s="76"/>
      <c r="B22" s="77"/>
      <c r="C22" s="46"/>
      <c r="D22" s="46"/>
      <c r="E22" s="63">
        <f>E21*G21</f>
        <v>613000</v>
      </c>
      <c r="F22" s="63"/>
      <c r="G22" s="63"/>
      <c r="H22" s="122"/>
      <c r="I22" s="2"/>
    </row>
    <row r="23" spans="1:9" ht="12.75" customHeight="1">
      <c r="A23" s="76"/>
      <c r="B23" s="77"/>
      <c r="C23" s="46"/>
      <c r="D23" s="46"/>
      <c r="E23" s="63"/>
      <c r="F23" s="63"/>
      <c r="G23" s="63"/>
      <c r="H23" s="122"/>
      <c r="I23" s="2"/>
    </row>
    <row r="24" spans="1:9" ht="17.25" customHeight="1">
      <c r="A24" s="76"/>
      <c r="B24" s="77"/>
      <c r="C24" s="91" t="s">
        <v>20</v>
      </c>
      <c r="D24" s="92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49"/>
      <c r="D25" s="50"/>
      <c r="E25" s="5"/>
      <c r="F25" s="6"/>
      <c r="G25" s="3"/>
      <c r="H25" s="6">
        <f>F25*G25</f>
        <v>0</v>
      </c>
      <c r="I25" s="2"/>
    </row>
    <row r="26" spans="1:9" ht="25.15" customHeight="1">
      <c r="A26" s="95" t="s">
        <v>65</v>
      </c>
      <c r="B26" s="96"/>
      <c r="C26" s="60"/>
      <c r="D26" s="50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60"/>
      <c r="D27" s="50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68"/>
      <c r="D28" s="69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42"/>
      <c r="D29" s="43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68"/>
      <c r="D30" s="69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68"/>
      <c r="D31" s="69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68"/>
      <c r="D32" s="69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68"/>
      <c r="D33" s="69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28</v>
      </c>
      <c r="B34" s="102"/>
      <c r="C34" s="87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8"/>
      <c r="E34" s="64">
        <f>SUM(H25:H33)</f>
        <v>0</v>
      </c>
      <c r="F34" s="65"/>
      <c r="G34" s="65"/>
      <c r="H34" s="120" t="s">
        <v>17</v>
      </c>
      <c r="I34" s="2"/>
    </row>
    <row r="35" spans="1:9" ht="14.25" customHeight="1">
      <c r="A35" s="103"/>
      <c r="B35" s="104"/>
      <c r="C35" s="89"/>
      <c r="D35" s="90"/>
      <c r="E35" s="66"/>
      <c r="F35" s="67"/>
      <c r="G35" s="67"/>
      <c r="H35" s="121"/>
      <c r="I35" s="2"/>
    </row>
    <row r="36" spans="1:9" ht="16.5" customHeight="1">
      <c r="A36" s="93" t="s">
        <v>31</v>
      </c>
      <c r="B36" s="94"/>
      <c r="C36" s="85" t="b">
        <f>IF(F38="카드+현금",Sheet3!C11,IF(F38="현금+카드",Sheet3!C4))</f>
        <v>0</v>
      </c>
      <c r="D36" s="86"/>
      <c r="E36" s="8" t="s">
        <v>4</v>
      </c>
      <c r="F36" s="127">
        <f>SUM(E22,E34)</f>
        <v>613000</v>
      </c>
      <c r="G36" s="127"/>
      <c r="H36" s="9" t="s">
        <v>17</v>
      </c>
      <c r="I36" s="2"/>
    </row>
    <row r="37" spans="1:9" ht="16.5" customHeight="1">
      <c r="A37" s="93" t="s">
        <v>30</v>
      </c>
      <c r="B37" s="94"/>
      <c r="C37" s="83" t="b">
        <f>IF(F38="카드+현금",Sheet3!C9,IF(F38="현금+카드",Sheet3!C6))</f>
        <v>0</v>
      </c>
      <c r="D37" s="84"/>
      <c r="E37" s="8" t="s">
        <v>18</v>
      </c>
      <c r="F37" s="125">
        <f>F36*1.1-F36</f>
        <v>61300</v>
      </c>
      <c r="G37" s="126"/>
      <c r="H37" s="10"/>
      <c r="I37" s="2"/>
    </row>
    <row r="38" spans="1:9" ht="17.25" customHeight="1">
      <c r="A38" s="93" t="s">
        <v>26</v>
      </c>
      <c r="B38" s="94"/>
      <c r="C38" s="106"/>
      <c r="D38" s="107"/>
      <c r="E38" s="8" t="s">
        <v>25</v>
      </c>
      <c r="F38" s="81" t="s">
        <v>66</v>
      </c>
      <c r="G38" s="82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27</v>
      </c>
      <c r="B39" s="102"/>
      <c r="C39" s="108">
        <f>SUM(C36:C37)-C38</f>
        <v>0</v>
      </c>
      <c r="D39" s="109"/>
      <c r="E39" s="21" t="s">
        <v>75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19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674300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49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46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26:D26"/>
    <mergeCell ref="C27:D27"/>
    <mergeCell ref="C33:D33"/>
    <mergeCell ref="C28:D28"/>
    <mergeCell ref="C30:D30"/>
    <mergeCell ref="C32:D32"/>
    <mergeCell ref="E21:F21"/>
    <mergeCell ref="E22:G23"/>
    <mergeCell ref="E34:G35"/>
    <mergeCell ref="C31:D31"/>
    <mergeCell ref="A6:B20"/>
    <mergeCell ref="A21:B25"/>
    <mergeCell ref="C29:D29"/>
    <mergeCell ref="C18:D18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60</v>
      </c>
      <c r="B3" s="36"/>
      <c r="C3" s="36"/>
      <c r="E3" t="s">
        <v>53</v>
      </c>
      <c r="F3">
        <f>Sheet1!F36</f>
        <v>613000</v>
      </c>
    </row>
    <row r="4" spans="1:7">
      <c r="A4" t="s">
        <v>59</v>
      </c>
      <c r="B4" s="30" t="s">
        <v>57</v>
      </c>
      <c r="C4" s="32">
        <v>500000</v>
      </c>
      <c r="D4" t="s">
        <v>54</v>
      </c>
    </row>
    <row r="5" spans="1:7">
      <c r="B5" t="s">
        <v>18</v>
      </c>
      <c r="C5">
        <v>1.1000000000000001</v>
      </c>
      <c r="D5" t="s">
        <v>55</v>
      </c>
    </row>
    <row r="6" spans="1:7">
      <c r="B6" t="s">
        <v>52</v>
      </c>
      <c r="C6" s="33">
        <f>(F3-C4)*C5</f>
        <v>124300.00000000001</v>
      </c>
      <c r="D6" t="s">
        <v>56</v>
      </c>
    </row>
    <row r="8" spans="1:7">
      <c r="A8" s="36" t="s">
        <v>61</v>
      </c>
      <c r="B8" s="36"/>
      <c r="C8" s="36"/>
    </row>
    <row r="9" spans="1:7">
      <c r="A9" t="s">
        <v>59</v>
      </c>
      <c r="B9" s="31" t="s">
        <v>58</v>
      </c>
      <c r="C9" s="34"/>
      <c r="D9" t="s">
        <v>54</v>
      </c>
      <c r="G9" s="33">
        <f>((F3*C10)-C9)/C10</f>
        <v>613000</v>
      </c>
    </row>
    <row r="10" spans="1:7">
      <c r="B10" t="s">
        <v>18</v>
      </c>
      <c r="C10">
        <v>1.1000000000000001</v>
      </c>
      <c r="D10" t="s">
        <v>55</v>
      </c>
    </row>
    <row r="11" spans="1:7">
      <c r="B11" t="s">
        <v>51</v>
      </c>
      <c r="C11" s="33">
        <f>ROUND(G9,-3)</f>
        <v>613000</v>
      </c>
      <c r="D11" t="s">
        <v>56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47</v>
      </c>
      <c r="B2" t="s">
        <v>17</v>
      </c>
      <c r="C2" s="20" t="s">
        <v>64</v>
      </c>
      <c r="D2" t="s">
        <v>33</v>
      </c>
    </row>
    <row r="3" spans="1:5">
      <c r="A3" t="s">
        <v>23</v>
      </c>
      <c r="B3" t="s">
        <v>29</v>
      </c>
      <c r="C3" s="20" t="s">
        <v>63</v>
      </c>
      <c r="D3" s="13" t="s">
        <v>35</v>
      </c>
    </row>
    <row r="4" spans="1:5">
      <c r="A4" t="s">
        <v>24</v>
      </c>
      <c r="B4" s="11">
        <f>Sheet1!F36-(Sheet1!C36)</f>
        <v>613000</v>
      </c>
    </row>
    <row r="5" spans="1:5">
      <c r="A5" t="s">
        <v>62</v>
      </c>
      <c r="B5" s="11"/>
    </row>
    <row r="6" spans="1:5">
      <c r="A6" t="s">
        <v>36</v>
      </c>
    </row>
    <row r="7" spans="1:5">
      <c r="A7" t="s">
        <v>48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2023-09-09T03:01:32Z</dcterms:modified>
</cp:coreProperties>
</file>