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6" documentId="8_{331C1E96-9AB5-48E0-B2B6-A17A6BEE35AE}" xr6:coauthVersionLast="47" xr6:coauthVersionMax="47" xr10:uidLastSave="{0F6D2243-72C4-4B03-8883-EBC58AB7949A}"/>
  <bookViews>
    <workbookView xWindow="5100" yWindow="3660" windowWidth="38700" windowHeight="1534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<sst xmlns="http://schemas.openxmlformats.org/spreadsheetml/2006/main" count="107" uniqueCount="93">
  <si>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</si>
  <si>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</si>
  <si>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</si>
  <si>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</si>
  <si>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</si>
  <si>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</si>
  <si>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</si>
  <si>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</si>
  <si>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</si>
  <si>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</si>
  <si>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</si>
  <si>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</si>
  <si>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</si>
  <si>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</si>
  <si>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</si>
  <si>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</si>
  <si>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</si>
  <si>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</si>
  <si>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</si>
  <si>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</si>
  <si>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</si>
  <si>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</si>
  <si>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</si>
  <si>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</si>
  <si>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</si>
  <si>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</si>
  <si>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</si>
  <si>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</si>
  <si>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</si>
  <si>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</si>
  <si>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</si>
  <si>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</si>
  <si>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</si>
  <si>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</si>
  <si>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</si>
  <si>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</si>
  <si>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</si>
  <si>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</si>
  <si>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</si>
  <si>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</si>
  <si>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</si>
  <si>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</si>
  <si>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</si>
  <si>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</si>
  <si>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</si>
  <si>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</si>
  <si>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</si>
  <si>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</si>
  <si>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</si>
  <si>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</si>
  <si>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</si>
  <si>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</si>
  <si>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</si>
  <si>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</si>
  <si>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</si>
  <si>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</si>
  <si>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</si>
  <si>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</si>
  <si>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</si>
  <si>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</si>
  <si>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</si>
  <si>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</si>
  <si>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</si>
  <si>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</si>
  <si>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</si>
  <si>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</si>
  <si>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</si>
  <si>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윈도우(OS)및 드라이버설치, 최적화작업 서비스</t>
    <phoneticPr fontId="1" type="noConversion"/>
  </si>
  <si>
    <t>2년간 무상 A/S, PC 정밀조립 및 깔끔한 선정리</t>
    <phoneticPr fontId="1" type="noConversion"/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</si>
  <si>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</si>
  <si>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</si>
  <si>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리얼컴 카페 가입 조건부 원격지원 2년 무상서비스</t>
    <phoneticPr fontId="1" type="noConversion"/>
  </si>
  <si>
    <t>추가서비스</t>
    <phoneticPr fontId="1" type="noConversion"/>
  </si>
  <si>
    <t>케이스쿨러</t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</si>
  <si>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</si>
  <si>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</si>
  <si>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</si>
  <si>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AMD 라이젠5-5세대 7600X (라파엘) (정품)</t>
    <phoneticPr fontId="1" type="noConversion"/>
  </si>
  <si>
    <t>PCCOOLER PALADIN 400 (BLACK)</t>
    <phoneticPr fontId="1" type="noConversion"/>
  </si>
  <si>
    <t>MSI PRO B650M-A WIFI</t>
    <phoneticPr fontId="1" type="noConversion"/>
  </si>
  <si>
    <t>삼성전자 DDR5-5600 (16GB)</t>
    <phoneticPr fontId="1" type="noConversion"/>
  </si>
  <si>
    <t>삼성전자 PM9A1 M.2 NVMe 병행수입 (1TB)</t>
    <phoneticPr fontId="1" type="noConversion"/>
  </si>
  <si>
    <t>마이크로닉스 Master M60 메쉬 (블랙)</t>
    <phoneticPr fontId="1" type="noConversion"/>
  </si>
  <si>
    <t>쿨러마스터 MWE 700 BRONZE V2 230V</t>
    <phoneticPr fontId="1" type="noConversion"/>
  </si>
  <si>
    <t>케이스</t>
    <phoneticPr fontId="1" type="noConversion"/>
  </si>
  <si>
    <t>파워</t>
    <phoneticPr fontId="1" type="noConversion"/>
  </si>
  <si>
    <t>중소 SSD 500G SATA
호환유무에따라 NVME로 변경</t>
    <phoneticPr fontId="1" type="noConversion"/>
  </si>
  <si>
    <t>앱코 NCORE 커넬 강화유리</t>
    <phoneticPr fontId="1" type="noConversion"/>
  </si>
  <si>
    <t>마이크로닉스 COOLMAX VISION II 600W</t>
    <phoneticPr fontId="1" type="noConversion"/>
  </si>
  <si>
    <t>추가공임</t>
    <phoneticPr fontId="1" type="noConversion"/>
  </si>
  <si>
    <t>전체 분해 및 써멀 재도포, 청소 및 재조립</t>
    <phoneticPr fontId="1" type="noConversion"/>
  </si>
  <si>
    <t>기존 그래픽카드</t>
    <phoneticPr fontId="1" type="noConversion"/>
  </si>
  <si>
    <t>010-3256-9877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</si>
</sst>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2" zoomScaleNormal="100" zoomScaleSheetLayoutView="100" workbookViewId="0">
      <selection activeCell="C15" sqref="C15:D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44</v>
      </c>
      <c r="B1" s="19"/>
      <c r="C1" s="115" t="s">
        <v>70</v>
      </c>
      <c r="D1" s="116"/>
      <c r="E1" s="47"/>
      <c r="F1" s="48"/>
      <c r="G1" s="48"/>
      <c r="H1" s="49"/>
    </row>
    <row r="2" spans="1:9" ht="22.5" customHeight="1">
      <c r="A2" s="15" t="s">
        <v>38</v>
      </c>
      <c r="B2" s="29" t="s">
        <v>92</v>
      </c>
      <c r="C2" s="117"/>
      <c r="D2" s="118"/>
      <c r="E2" s="50"/>
      <c r="F2" s="51"/>
      <c r="G2" s="51"/>
      <c r="H2" s="52"/>
    </row>
    <row r="3" spans="1:9" ht="22.5" customHeight="1">
      <c r="A3" s="15" t="s">
        <v>39</v>
      </c>
      <c r="B3" s="16">
        <f ca="1">TODAY()</f>
        <v>45178</v>
      </c>
      <c r="C3" s="15" t="s">
        <v>40</v>
      </c>
      <c r="D3" s="18"/>
      <c r="E3" s="50"/>
      <c r="F3" s="51"/>
      <c r="G3" s="51"/>
      <c r="H3" s="52"/>
    </row>
    <row r="4" spans="1:9" ht="22.5" customHeight="1">
      <c r="A4" s="14" t="s">
        <v>37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69</v>
      </c>
      <c r="B6" s="103"/>
      <c r="C6" s="61" t="s">
        <v>77</v>
      </c>
      <c r="D6" s="62"/>
      <c r="E6" s="3" t="s">
        <v>6</v>
      </c>
      <c r="F6" s="6">
        <v>319000</v>
      </c>
      <c r="G6" s="3">
        <v>1</v>
      </c>
      <c r="H6" s="6">
        <f>F6*G6</f>
        <v>319000</v>
      </c>
      <c r="I6" s="2"/>
    </row>
    <row r="7" spans="1:9" ht="24" customHeight="1">
      <c r="A7" s="104"/>
      <c r="B7" s="105"/>
      <c r="C7" s="61" t="s">
        <v>78</v>
      </c>
      <c r="D7" s="62"/>
      <c r="E7" s="22" t="s">
        <v>13</v>
      </c>
      <c r="F7" s="6">
        <v>35000</v>
      </c>
      <c r="G7" s="3">
        <v>1</v>
      </c>
      <c r="H7" s="6">
        <f t="shared" ref="H7:H20" si="0">F7*G7</f>
        <v>35000</v>
      </c>
      <c r="I7" s="2"/>
    </row>
    <row r="8" spans="1:9" ht="25.5" customHeight="1">
      <c r="A8" s="104"/>
      <c r="B8" s="105"/>
      <c r="C8" s="63" t="s">
        <v>79</v>
      </c>
      <c r="D8" s="64"/>
      <c r="E8" s="3" t="s">
        <v>7</v>
      </c>
      <c r="F8" s="6">
        <v>216000</v>
      </c>
      <c r="G8" s="3">
        <v>1</v>
      </c>
      <c r="H8" s="6">
        <f t="shared" si="0"/>
        <v>216000</v>
      </c>
      <c r="I8" s="2"/>
    </row>
    <row r="9" spans="1:9" ht="37.5" customHeight="1">
      <c r="A9" s="104"/>
      <c r="B9" s="105"/>
      <c r="C9" s="61" t="s">
        <v>80</v>
      </c>
      <c r="D9" s="62"/>
      <c r="E9" s="3" t="s">
        <v>8</v>
      </c>
      <c r="F9" s="6">
        <v>55000</v>
      </c>
      <c r="G9" s="3">
        <v>2</v>
      </c>
      <c r="H9" s="6">
        <f t="shared" si="0"/>
        <v>110000</v>
      </c>
      <c r="I9" s="2"/>
    </row>
    <row r="10" spans="1:9" ht="24" customHeight="1">
      <c r="A10" s="104"/>
      <c r="B10" s="105"/>
      <c r="C10" s="61" t="s">
        <v>91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4"/>
      <c r="B11" s="105"/>
      <c r="C11" s="128" t="s">
        <v>50</v>
      </c>
      <c r="D11" s="129"/>
      <c r="E11" s="3" t="s">
        <v>50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30" t="s">
        <v>81</v>
      </c>
      <c r="D12" s="62"/>
      <c r="E12" s="3" t="s">
        <v>10</v>
      </c>
      <c r="F12" s="6">
        <v>89000</v>
      </c>
      <c r="G12" s="3">
        <v>1</v>
      </c>
      <c r="H12" s="6">
        <f t="shared" si="0"/>
        <v>89000</v>
      </c>
      <c r="I12" s="2"/>
    </row>
    <row r="13" spans="1:9" ht="24" customHeight="1">
      <c r="A13" s="104"/>
      <c r="B13" s="105"/>
      <c r="C13" s="92"/>
      <c r="D13" s="93"/>
      <c r="E13" s="3" t="s">
        <v>45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4" t="s">
        <v>82</v>
      </c>
      <c r="D14" s="93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4"/>
      <c r="B15" s="105"/>
      <c r="C15" s="92" t="s">
        <v>83</v>
      </c>
      <c r="D15" s="93"/>
      <c r="E15" s="3" t="s">
        <v>12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4" customHeight="1">
      <c r="A16" s="104"/>
      <c r="B16" s="105"/>
      <c r="C16" s="124"/>
      <c r="D16" s="125"/>
      <c r="E16" s="3" t="s">
        <v>73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131" t="s">
        <v>68</v>
      </c>
      <c r="D17" s="113"/>
      <c r="E17" s="4" t="s">
        <v>14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4"/>
      <c r="B18" s="105"/>
      <c r="C18" s="112" t="s">
        <v>67</v>
      </c>
      <c r="D18" s="113"/>
      <c r="E18" s="4" t="s">
        <v>22</v>
      </c>
      <c r="F18" s="7">
        <v>0</v>
      </c>
      <c r="G18" s="4">
        <v>1</v>
      </c>
      <c r="H18" s="6"/>
      <c r="I18" s="2"/>
    </row>
    <row r="19" spans="1:9">
      <c r="A19" s="104"/>
      <c r="B19" s="105"/>
      <c r="C19" s="126" t="s">
        <v>71</v>
      </c>
      <c r="D19" s="127"/>
      <c r="E19" s="3" t="s">
        <v>72</v>
      </c>
      <c r="F19" s="7">
        <v>0</v>
      </c>
      <c r="G19" s="4">
        <v>1</v>
      </c>
      <c r="H19" s="6">
        <f t="shared" si="0"/>
        <v>0</v>
      </c>
      <c r="I19" s="2"/>
    </row>
    <row r="20" spans="1:9">
      <c r="A20" s="104"/>
      <c r="B20" s="105"/>
      <c r="C20" s="122"/>
      <c r="D20" s="123"/>
      <c r="E20" s="4" t="s">
        <v>74</v>
      </c>
      <c r="F20" s="7"/>
      <c r="G20" s="4"/>
      <c r="H20" s="6">
        <f t="shared" si="0"/>
        <v>0</v>
      </c>
      <c r="I20" s="2"/>
    </row>
    <row r="21" spans="1:9" ht="12.75" customHeight="1">
      <c r="A21" s="106" t="s">
        <v>76</v>
      </c>
      <c r="B21" s="107"/>
      <c r="C21" s="121" t="s">
        <v>15</v>
      </c>
      <c r="D21" s="121"/>
      <c r="E21" s="97">
        <f>SUM(H6:H20)</f>
        <v>964000</v>
      </c>
      <c r="F21" s="97"/>
      <c r="G21" s="24">
        <v>1</v>
      </c>
      <c r="H21" s="58" t="s">
        <v>17</v>
      </c>
      <c r="I21" s="2"/>
    </row>
    <row r="22" spans="1:9" ht="12.75" customHeight="1">
      <c r="A22" s="108"/>
      <c r="B22" s="109"/>
      <c r="C22" s="121"/>
      <c r="D22" s="121"/>
      <c r="E22" s="97">
        <f>E21*G21</f>
        <v>964000</v>
      </c>
      <c r="F22" s="97"/>
      <c r="G22" s="97"/>
      <c r="H22" s="58"/>
      <c r="I22" s="2"/>
    </row>
    <row r="23" spans="1:9" ht="12.75" customHeight="1">
      <c r="A23" s="108"/>
      <c r="B23" s="109"/>
      <c r="C23" s="121"/>
      <c r="D23" s="121"/>
      <c r="E23" s="97"/>
      <c r="F23" s="97"/>
      <c r="G23" s="97"/>
      <c r="H23" s="58"/>
      <c r="I23" s="2"/>
    </row>
    <row r="24" spans="1:9" ht="17.25" customHeight="1">
      <c r="A24" s="108"/>
      <c r="B24" s="109"/>
      <c r="C24" s="90" t="s">
        <v>20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0"/>
      <c r="B25" s="111"/>
      <c r="C25" s="92" t="s">
        <v>86</v>
      </c>
      <c r="D25" s="93"/>
      <c r="E25" s="5" t="s">
        <v>10</v>
      </c>
      <c r="F25" s="6">
        <v>45000</v>
      </c>
      <c r="G25" s="3">
        <v>1</v>
      </c>
      <c r="H25" s="6">
        <f>F25*G25</f>
        <v>45000</v>
      </c>
      <c r="I25" s="2"/>
    </row>
    <row r="26" spans="1:9" ht="25.15" customHeight="1">
      <c r="A26" s="74" t="s">
        <v>65</v>
      </c>
      <c r="B26" s="75"/>
      <c r="C26" s="94" t="s">
        <v>87</v>
      </c>
      <c r="D26" s="93"/>
      <c r="E26" s="5" t="s">
        <v>84</v>
      </c>
      <c r="F26" s="6">
        <v>33000</v>
      </c>
      <c r="G26" s="3">
        <v>1</v>
      </c>
      <c r="H26" s="6">
        <f>F26*G26</f>
        <v>33000</v>
      </c>
      <c r="I26" s="2"/>
    </row>
    <row r="27" spans="1:9">
      <c r="A27" s="76"/>
      <c r="B27" s="77"/>
      <c r="C27" s="94" t="s">
        <v>88</v>
      </c>
      <c r="D27" s="93"/>
      <c r="E27" s="5" t="s">
        <v>85</v>
      </c>
      <c r="F27" s="6">
        <v>48000</v>
      </c>
      <c r="G27" s="3">
        <v>1</v>
      </c>
      <c r="H27" s="6">
        <f t="shared" ref="H27:H33" si="1">F27*G27</f>
        <v>48000</v>
      </c>
      <c r="I27" s="2"/>
    </row>
    <row r="28" spans="1:9">
      <c r="A28" s="76"/>
      <c r="B28" s="77"/>
      <c r="C28" s="95" t="s">
        <v>90</v>
      </c>
      <c r="D28" s="96"/>
      <c r="E28" s="5" t="s">
        <v>89</v>
      </c>
      <c r="F28" s="6">
        <v>80000</v>
      </c>
      <c r="G28" s="3">
        <v>1</v>
      </c>
      <c r="H28" s="6">
        <f t="shared" si="1"/>
        <v>80000</v>
      </c>
      <c r="I28" s="2"/>
    </row>
    <row r="29" spans="1:9">
      <c r="A29" s="76"/>
      <c r="B29" s="77"/>
      <c r="C29" s="59"/>
      <c r="D29" s="60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5"/>
      <c r="D33" s="96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28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8">
        <f>SUM(H25:H33)</f>
        <v>206000</v>
      </c>
      <c r="F34" s="99"/>
      <c r="G34" s="99"/>
      <c r="H34" s="56" t="s">
        <v>17</v>
      </c>
      <c r="I34" s="2"/>
    </row>
    <row r="35" spans="1:9" ht="14.25" customHeight="1">
      <c r="A35" s="39"/>
      <c r="B35" s="40"/>
      <c r="C35" s="88"/>
      <c r="D35" s="89"/>
      <c r="E35" s="100"/>
      <c r="F35" s="101"/>
      <c r="G35" s="101"/>
      <c r="H35" s="57"/>
      <c r="I35" s="2"/>
    </row>
    <row r="36" spans="1:9" ht="16.5" customHeight="1">
      <c r="A36" s="72" t="s">
        <v>31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1170000</v>
      </c>
      <c r="G36" s="67"/>
      <c r="H36" s="9" t="s">
        <v>17</v>
      </c>
      <c r="I36" s="2"/>
    </row>
    <row r="37" spans="1:9" ht="16.5" customHeight="1">
      <c r="A37" s="72" t="s">
        <v>30</v>
      </c>
      <c r="B37" s="73"/>
      <c r="C37" s="82" t="b">
        <f>IF(F38="카드+현금",Sheet3!C9,IF(F38="현금+카드",Sheet3!C6))</f>
        <v>0</v>
      </c>
      <c r="D37" s="83"/>
      <c r="E37" s="8" t="s">
        <v>18</v>
      </c>
      <c r="F37" s="65">
        <f>F36*1.1-F36</f>
        <v>117000</v>
      </c>
      <c r="G37" s="66"/>
      <c r="H37" s="10"/>
      <c r="I37" s="2"/>
    </row>
    <row r="38" spans="1:9" ht="17.25" customHeight="1">
      <c r="A38" s="72" t="s">
        <v>26</v>
      </c>
      <c r="B38" s="73"/>
      <c r="C38" s="41"/>
      <c r="D38" s="42"/>
      <c r="E38" s="8" t="s">
        <v>25</v>
      </c>
      <c r="F38" s="80" t="s">
        <v>66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27</v>
      </c>
      <c r="B39" s="38"/>
      <c r="C39" s="43">
        <f>SUM(C36:C37)-C38</f>
        <v>0</v>
      </c>
      <c r="D39" s="44"/>
      <c r="E39" s="21" t="s">
        <v>75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19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1287000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49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46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C31:D31"/>
    <mergeCell ref="A6:B20"/>
    <mergeCell ref="A21:B25"/>
    <mergeCell ref="C29:D29"/>
    <mergeCell ref="C18:D18"/>
    <mergeCell ref="F38:G38"/>
    <mergeCell ref="C37:D37"/>
    <mergeCell ref="C36:D36"/>
    <mergeCell ref="C34:D35"/>
    <mergeCell ref="C24:D24"/>
    <mergeCell ref="C25:D25"/>
    <mergeCell ref="C26:D26"/>
    <mergeCell ref="C27:D27"/>
    <mergeCell ref="C33:D33"/>
    <mergeCell ref="C28:D28"/>
    <mergeCell ref="C30:D30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60</v>
      </c>
      <c r="B3" s="51"/>
      <c r="C3" s="51"/>
      <c r="E3" t="s">
        <v>53</v>
      </c>
      <c r="F3">
        <f>Sheet1!F36</f>
        <v>1170000</v>
      </c>
    </row>
    <row r="4" spans="1:7">
      <c r="A4" t="s">
        <v>59</v>
      </c>
      <c r="B4" s="30" t="s">
        <v>57</v>
      </c>
      <c r="C4" s="32">
        <v>500000</v>
      </c>
      <c r="D4" t="s">
        <v>54</v>
      </c>
    </row>
    <row r="5" spans="1:7">
      <c r="B5" t="s">
        <v>18</v>
      </c>
      <c r="C5">
        <v>1.1000000000000001</v>
      </c>
      <c r="D5" t="s">
        <v>55</v>
      </c>
    </row>
    <row r="6" spans="1:7">
      <c r="B6" t="s">
        <v>52</v>
      </c>
      <c r="C6" s="33">
        <f>(F3-C4)*C5</f>
        <v>737000.00000000012</v>
      </c>
      <c r="D6" t="s">
        <v>56</v>
      </c>
    </row>
    <row r="8" spans="1:7">
      <c r="A8" s="51" t="s">
        <v>61</v>
      </c>
      <c r="B8" s="51"/>
      <c r="C8" s="51"/>
    </row>
    <row r="9" spans="1:7">
      <c r="A9" t="s">
        <v>59</v>
      </c>
      <c r="B9" s="31" t="s">
        <v>58</v>
      </c>
      <c r="C9" s="34"/>
      <c r="D9" t="s">
        <v>54</v>
      </c>
      <c r="G9" s="33">
        <f>((F3*C10)-C9)/C10</f>
        <v>1170000</v>
      </c>
    </row>
    <row r="10" spans="1:7">
      <c r="B10" t="s">
        <v>18</v>
      </c>
      <c r="C10">
        <v>1.1000000000000001</v>
      </c>
      <c r="D10" t="s">
        <v>55</v>
      </c>
    </row>
    <row r="11" spans="1:7">
      <c r="B11" t="s">
        <v>51</v>
      </c>
      <c r="C11" s="33">
        <f>ROUND(G9,-3)</f>
        <v>1170000</v>
      </c>
      <c r="D11" t="s">
        <v>56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47</v>
      </c>
      <c r="B2" t="s">
        <v>17</v>
      </c>
      <c r="C2" s="20" t="s">
        <v>64</v>
      </c>
      <c r="D2" t="s">
        <v>33</v>
      </c>
    </row>
    <row r="3" spans="1:5">
      <c r="A3" t="s">
        <v>23</v>
      </c>
      <c r="B3" t="s">
        <v>29</v>
      </c>
      <c r="C3" s="20" t="s">
        <v>63</v>
      </c>
      <c r="D3" s="13" t="s">
        <v>35</v>
      </c>
    </row>
    <row r="4" spans="1:5">
      <c r="A4" t="s">
        <v>24</v>
      </c>
      <c r="B4" s="11">
        <f>Sheet1!F36-(Sheet1!C36)</f>
        <v>1170000</v>
      </c>
    </row>
    <row r="5" spans="1:5">
      <c r="A5" t="s">
        <v>62</v>
      </c>
      <c r="B5" s="11"/>
    </row>
    <row r="6" spans="1:5">
      <c r="A6" t="s">
        <v>36</v>
      </c>
    </row>
    <row r="7" spans="1:5">
      <c r="A7" t="s">
        <v>48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2023-09-09T03:00:19Z</cp:lastPrinted>
  <dcterms:created xsi:type="dcterms:W3CDTF">2019-03-28T03:58:09Z</dcterms:created>
  <dcterms:modified xsi:type="dcterms:W3CDTF">2023-09-09T03:17:34Z</dcterms:modified>
</cp:coreProperties>
</file>