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7ABF9CC6-981D-4B58-91A5-2014AA9E04BC}" xr6:coauthVersionLast="47" xr6:coauthVersionMax="47" xr10:uidLastSave="{C1085546-F3B2-458B-8AC5-CD3A6D81DCB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<sst xmlns="http://schemas.openxmlformats.org/spreadsheetml/2006/main" count="78" uniqueCount="69">
  <si>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</si>
  <si>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</si>
  <si>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</si>
  <si>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</si>
  <si>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</si>
  <si>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</si>
  <si>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</si>
  <si>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</si>
  <si>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</si>
  <si>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</si>
  <si>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</si>
  <si>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</si>
  <si>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</si>
  <si>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</si>
  <si>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</si>
  <si>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</si>
  <si>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</si>
  <si>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</si>
  <si>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</si>
  <si>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</si>
  <si>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</si>
  <si>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</si>
  <si>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</si>
  <si>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</si>
  <si>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</si>
  <si>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</si>
  <si>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</si>
  <si>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</si>
  <si>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</si>
  <si>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</si>
  <si>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</si>
  <si>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</si>
  <si>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</si>
  <si>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</si>
  <si>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</si>
  <si>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</si>
  <si>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</si>
  <si>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</si>
  <si>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</si>
  <si>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</si>
  <si>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</si>
  <si>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</si>
  <si>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</si>
  <si>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</si>
  <si>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</si>
  <si>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</si>
  <si>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</si>
  <si>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</si>
  <si>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</si>
  <si>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</si>
  <si>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</si>
  <si>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</si>
  <si>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</si>
  <si>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</si>
  <si>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</si>
  <si>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</si>
  <si>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</si>
  <si>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</si>
  <si>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</si>
  <si>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</si>
  <si>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</si>
  <si>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</si>
  <si>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</si>
  <si>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</si>
  <si>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노트북</t>
    <phoneticPr fontId="1" type="noConversion"/>
  </si>
  <si>
    <t>이체 및 세금계산서</t>
  </si>
  <si>
    <t>㈜와이제이푸드</t>
    <phoneticPr fontId="1" type="noConversion"/>
  </si>
  <si>
    <t>기본제품 / 아이디어패드 / 라이젠 5 / 바르셀로 / 8GB RAM / ~256GB SSD / M.2(NVMe) / 내장그래픽 / 운영체제미포함 / 15형 / 안티글레어 / 광시야각 / 1920x1080 (FHD) / 키보드라이트 / 숫자키보드 / USB 3.2 / USBType-C / HDMI / PD 충전 / 블루투스 / 1.6~2Kg / 블루 프리도스</t>
    <phoneticPr fontId="1" type="noConversion"/>
  </si>
  <si>
    <t>(삼성) 노트DDR4 25600 8G 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</si>
</sst>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58</v>
      </c>
      <c r="B1" s="22" t="s">
        <v>66</v>
      </c>
      <c r="C1" s="56" t="s">
        <v>61</v>
      </c>
      <c r="D1" s="57"/>
      <c r="E1" s="114"/>
      <c r="F1" s="115"/>
      <c r="G1" s="115"/>
      <c r="H1" s="116"/>
    </row>
    <row r="2" spans="1:9" ht="22.5" customHeight="1">
      <c r="A2" s="15" t="s">
        <v>44</v>
      </c>
      <c r="B2" s="21"/>
      <c r="C2" s="58"/>
      <c r="D2" s="59"/>
      <c r="E2" s="117"/>
      <c r="F2" s="118"/>
      <c r="G2" s="118"/>
      <c r="H2" s="119"/>
    </row>
    <row r="3" spans="1:9" ht="22.5" customHeight="1">
      <c r="A3" s="15" t="s">
        <v>45</v>
      </c>
      <c r="B3" s="16">
        <f ca="1">TODAY()</f>
        <v>45288</v>
      </c>
      <c r="C3" s="15" t="s">
        <v>46</v>
      </c>
      <c r="D3" s="20"/>
      <c r="E3" s="117"/>
      <c r="F3" s="118"/>
      <c r="G3" s="118"/>
      <c r="H3" s="119"/>
    </row>
    <row r="4" spans="1:9" ht="22.5" customHeight="1">
      <c r="A4" s="14" t="s">
        <v>43</v>
      </c>
      <c r="B4" s="62"/>
      <c r="C4" s="62"/>
      <c r="D4" s="63"/>
      <c r="E4" s="120"/>
      <c r="F4" s="121"/>
      <c r="G4" s="121"/>
      <c r="H4" s="122"/>
    </row>
    <row r="5" spans="1:9">
      <c r="A5" s="60" t="s">
        <v>0</v>
      </c>
      <c r="B5" s="61"/>
      <c r="C5" s="60" t="s">
        <v>5</v>
      </c>
      <c r="D5" s="6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7" t="s">
        <v>62</v>
      </c>
      <c r="B6" s="38"/>
      <c r="C6" s="73"/>
      <c r="D6" s="7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9"/>
      <c r="B7" s="40"/>
      <c r="C7" s="73"/>
      <c r="D7" s="74"/>
      <c r="E7" s="25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9"/>
      <c r="B8" s="40"/>
      <c r="C8" s="126"/>
      <c r="D8" s="12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9"/>
      <c r="B9" s="40"/>
      <c r="C9" s="73"/>
      <c r="D9" s="7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9"/>
      <c r="B10" s="40"/>
      <c r="C10" s="73"/>
      <c r="D10" s="7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9"/>
      <c r="B11" s="40"/>
      <c r="C11" s="75"/>
      <c r="D11" s="76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9"/>
      <c r="B12" s="40"/>
      <c r="C12" s="73"/>
      <c r="D12" s="7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9"/>
      <c r="B13" s="40"/>
      <c r="C13" s="67"/>
      <c r="D13" s="6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9"/>
      <c r="B14" s="40"/>
      <c r="C14" s="67"/>
      <c r="D14" s="68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9"/>
      <c r="B15" s="40"/>
      <c r="C15" s="67"/>
      <c r="D15" s="68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9"/>
      <c r="B16" s="40"/>
      <c r="C16" s="69" t="s">
        <v>60</v>
      </c>
      <c r="D16" s="7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9"/>
      <c r="B17" s="40"/>
      <c r="C17" s="19"/>
      <c r="D17" s="18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9"/>
      <c r="B18" s="40"/>
      <c r="C18" s="71" t="s">
        <v>55</v>
      </c>
      <c r="D18" s="7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9"/>
      <c r="B19" s="40"/>
      <c r="C19" s="65"/>
      <c r="D19" s="66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41" t="s">
        <v>63</v>
      </c>
      <c r="B20" s="42"/>
      <c r="C20" s="64" t="s">
        <v>18</v>
      </c>
      <c r="D20" s="64"/>
      <c r="E20" s="53">
        <f>SUM(H6:H19)</f>
        <v>30000</v>
      </c>
      <c r="F20" s="53"/>
      <c r="G20" s="27">
        <v>5</v>
      </c>
      <c r="H20" s="125" t="s">
        <v>20</v>
      </c>
      <c r="I20" s="2"/>
    </row>
    <row r="21" spans="1:9" ht="12.75" customHeight="1">
      <c r="A21" s="43"/>
      <c r="B21" s="44"/>
      <c r="C21" s="64"/>
      <c r="D21" s="64"/>
      <c r="E21" s="53">
        <f>E20*G20</f>
        <v>150000</v>
      </c>
      <c r="F21" s="53"/>
      <c r="G21" s="53"/>
      <c r="H21" s="125"/>
      <c r="I21" s="2"/>
    </row>
    <row r="22" spans="1:9" ht="12.75" customHeight="1">
      <c r="A22" s="43"/>
      <c r="B22" s="44"/>
      <c r="C22" s="64"/>
      <c r="D22" s="64"/>
      <c r="E22" s="53"/>
      <c r="F22" s="53"/>
      <c r="G22" s="53"/>
      <c r="H22" s="125"/>
      <c r="I22" s="2"/>
    </row>
    <row r="23" spans="1:9" ht="17.25" customHeight="1">
      <c r="A23" s="43"/>
      <c r="B23" s="44"/>
      <c r="C23" s="54" t="s">
        <v>23</v>
      </c>
      <c r="D23" s="5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45"/>
      <c r="B24" s="46"/>
      <c r="C24" s="47" t="s">
        <v>67</v>
      </c>
      <c r="D24" s="48"/>
      <c r="E24" s="105" t="s">
        <v>64</v>
      </c>
      <c r="F24" s="34">
        <v>500000</v>
      </c>
      <c r="G24" s="31">
        <v>5</v>
      </c>
      <c r="H24" s="34">
        <f>F24*G24</f>
        <v>2500000</v>
      </c>
      <c r="I24" s="2"/>
    </row>
    <row r="25" spans="1:9" ht="25.15" customHeight="1">
      <c r="A25" s="8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6"/>
      <c r="C25" s="49"/>
      <c r="D25" s="50"/>
      <c r="E25" s="106"/>
      <c r="F25" s="35"/>
      <c r="G25" s="32"/>
      <c r="H25" s="35"/>
      <c r="I25" s="2"/>
    </row>
    <row r="26" spans="1:9">
      <c r="A26" s="87"/>
      <c r="B26" s="88"/>
      <c r="C26" s="49"/>
      <c r="D26" s="50"/>
      <c r="E26" s="106"/>
      <c r="F26" s="35"/>
      <c r="G26" s="32"/>
      <c r="H26" s="35"/>
      <c r="I26" s="2"/>
    </row>
    <row r="27" spans="1:9">
      <c r="A27" s="87"/>
      <c r="B27" s="88"/>
      <c r="C27" s="51"/>
      <c r="D27" s="52"/>
      <c r="E27" s="107"/>
      <c r="F27" s="36"/>
      <c r="G27" s="33"/>
      <c r="H27" s="36"/>
      <c r="I27" s="2"/>
    </row>
    <row r="28" spans="1:9">
      <c r="A28" s="87"/>
      <c r="B28" s="88"/>
      <c r="C28" s="103" t="s">
        <v>68</v>
      </c>
      <c r="D28" s="104"/>
      <c r="E28" s="5" t="s">
        <v>8</v>
      </c>
      <c r="F28" s="6">
        <v>30000</v>
      </c>
      <c r="G28" s="3">
        <v>5</v>
      </c>
      <c r="H28" s="6">
        <f t="shared" ref="H28:H32" si="1">F28*G28</f>
        <v>150000</v>
      </c>
      <c r="I28" s="2"/>
    </row>
    <row r="29" spans="1:9">
      <c r="A29" s="87"/>
      <c r="B29" s="88"/>
      <c r="C29" s="103"/>
      <c r="D29" s="10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103"/>
      <c r="D30" s="10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103"/>
      <c r="D31" s="10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103"/>
      <c r="D32" s="10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32</v>
      </c>
      <c r="B33" s="92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77">
        <f>SUM(H24:H32)</f>
        <v>2650000</v>
      </c>
      <c r="F33" s="78"/>
      <c r="G33" s="78"/>
      <c r="H33" s="123" t="s">
        <v>20</v>
      </c>
      <c r="I33" s="2"/>
    </row>
    <row r="34" spans="1:9" ht="14.25" customHeight="1">
      <c r="A34" s="93"/>
      <c r="B34" s="94"/>
      <c r="C34" s="101"/>
      <c r="D34" s="102"/>
      <c r="E34" s="79"/>
      <c r="F34" s="80"/>
      <c r="G34" s="80"/>
      <c r="H34" s="124"/>
      <c r="I34" s="2"/>
    </row>
    <row r="35" spans="1:9" ht="16.5" customHeight="1">
      <c r="A35" s="83" t="s">
        <v>35</v>
      </c>
      <c r="B35" s="84"/>
      <c r="C35" s="97"/>
      <c r="D35" s="98"/>
      <c r="E35" s="8" t="s">
        <v>4</v>
      </c>
      <c r="F35" s="130">
        <f>SUM(E21,E33)</f>
        <v>2800000</v>
      </c>
      <c r="G35" s="130"/>
      <c r="H35" s="9" t="s">
        <v>20</v>
      </c>
      <c r="I35" s="2"/>
    </row>
    <row r="36" spans="1:9" ht="16.5" customHeight="1">
      <c r="A36" s="83" t="s">
        <v>34</v>
      </c>
      <c r="B36" s="84"/>
      <c r="C36" s="9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96"/>
      <c r="E36" s="8" t="s">
        <v>21</v>
      </c>
      <c r="F36" s="128">
        <f>F35*1.1-F35</f>
        <v>280000.00000000047</v>
      </c>
      <c r="G36" s="129"/>
      <c r="H36" s="10"/>
      <c r="I36" s="2"/>
    </row>
    <row r="37" spans="1:9" ht="17.25" customHeight="1">
      <c r="A37" s="83" t="s">
        <v>30</v>
      </c>
      <c r="B37" s="84"/>
      <c r="C37" s="108"/>
      <c r="D37" s="109"/>
      <c r="E37" s="8" t="s">
        <v>29</v>
      </c>
      <c r="F37" s="81" t="s">
        <v>65</v>
      </c>
      <c r="G37" s="82"/>
      <c r="H37" s="30"/>
      <c r="I37" s="2"/>
    </row>
    <row r="38" spans="1:9" ht="19.5" customHeight="1">
      <c r="A38" s="91" t="s">
        <v>31</v>
      </c>
      <c r="B38" s="92"/>
      <c r="C38" s="110">
        <f>SUM(C35:C36)-C37</f>
        <v>0</v>
      </c>
      <c r="D38" s="111"/>
      <c r="E38" s="24" t="s">
        <v>30</v>
      </c>
      <c r="F38" s="132"/>
      <c r="G38" s="133"/>
      <c r="H38" s="134"/>
      <c r="I38" s="2"/>
    </row>
    <row r="39" spans="1:9" ht="20.25" customHeight="1">
      <c r="A39" s="93"/>
      <c r="B39" s="94"/>
      <c r="C39" s="112"/>
      <c r="D39" s="113"/>
      <c r="E39" s="28" t="s">
        <v>22</v>
      </c>
      <c r="F39" s="131">
        <f>IF(F37="현금(이체X)",F35,IF(F37="카드",ROUND(Sheet2!B5,-4),IF(F37="이체 및 현금영수증",F35+F35*10%,IF(F37="이체 및 세금계산서",F35+F35*10%,IF(F37="이체 및 세금계산서",F35+F35*10%,)))))-F38</f>
        <v>3080000</v>
      </c>
      <c r="G39" s="131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8:D28"/>
    <mergeCell ref="C29:D29"/>
    <mergeCell ref="C30:D30"/>
    <mergeCell ref="C31:D31"/>
    <mergeCell ref="C32:D32"/>
    <mergeCell ref="E24:E27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G24:G27"/>
    <mergeCell ref="H24:H27"/>
    <mergeCell ref="F24:F27"/>
    <mergeCell ref="A6:B19"/>
    <mergeCell ref="A20:B24"/>
    <mergeCell ref="C24:D27"/>
    <mergeCell ref="E21:G22"/>
    <mergeCell ref="C23:D2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36</v>
      </c>
      <c r="D1" s="12" t="s">
        <v>38</v>
      </c>
      <c r="E1" t="s">
        <v>57</v>
      </c>
    </row>
    <row r="2" spans="1:5">
      <c r="A2" t="s">
        <v>26</v>
      </c>
      <c r="B2" t="s">
        <v>20</v>
      </c>
      <c r="C2" t="s">
        <v>41</v>
      </c>
      <c r="D2" t="s">
        <v>37</v>
      </c>
    </row>
    <row r="3" spans="1:5">
      <c r="A3" t="s">
        <v>27</v>
      </c>
      <c r="B3" t="s">
        <v>33</v>
      </c>
      <c r="D3" s="13" t="s">
        <v>39</v>
      </c>
    </row>
    <row r="4" spans="1:5">
      <c r="A4" t="s">
        <v>28</v>
      </c>
      <c r="B4" s="11">
        <f>Sheet1!F35-(Sheet1!C35)</f>
        <v>2800000</v>
      </c>
    </row>
    <row r="5" spans="1:5">
      <c r="A5" t="s">
        <v>42</v>
      </c>
      <c r="B5">
        <f>B4*1.13</f>
        <v>3163999.9999999995</v>
      </c>
    </row>
    <row r="6" spans="1:5">
      <c r="A6" t="s">
        <v>40</v>
      </c>
    </row>
    <row r="7" spans="1:5">
      <c r="A7" t="s">
        <v>19</v>
      </c>
      <c r="B7" s="11">
        <v>60000</v>
      </c>
    </row>
    <row r="8" spans="1:5">
      <c r="A8" t="s">
        <v>50</v>
      </c>
      <c r="B8" s="11">
        <v>70000</v>
      </c>
    </row>
    <row r="9" spans="1:5">
      <c r="A9" t="s">
        <v>48</v>
      </c>
      <c r="B9" s="11">
        <v>80000</v>
      </c>
    </row>
    <row r="10" spans="1:5">
      <c r="A10" t="s">
        <v>49</v>
      </c>
      <c r="B10" s="11">
        <v>100000</v>
      </c>
    </row>
    <row r="11" spans="1:5">
      <c r="A11" t="s">
        <v>52</v>
      </c>
      <c r="B11" s="11">
        <v>151200</v>
      </c>
    </row>
    <row r="12" spans="1:5">
      <c r="A12" t="s">
        <v>51</v>
      </c>
      <c r="B12" s="11">
        <v>188000</v>
      </c>
    </row>
    <row r="13" spans="1:5">
      <c r="A13" t="s">
        <v>53</v>
      </c>
      <c r="B13" s="11">
        <v>194290</v>
      </c>
    </row>
    <row r="14" spans="1:5">
      <c r="A14" t="s">
        <v>54</v>
      </c>
      <c r="B14" s="11">
        <v>359000</v>
      </c>
    </row>
    <row r="15" spans="1:5">
      <c r="A15" t="s">
        <v>56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2020-12-16T06:18:49Z</cp:lastPrinted>
  <dcterms:created xsi:type="dcterms:W3CDTF">2019-03-28T03:58:09Z</dcterms:created>
  <dcterms:modified xsi:type="dcterms:W3CDTF">2023-12-28T01:43:50Z</dcterms:modified>
</cp:coreProperties>
</file>