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655" yWindow="1485" windowWidth="30360" windowHeight="1543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<sst xmlns="http://schemas.openxmlformats.org/spreadsheetml/2006/main" count="98" uniqueCount="85">
  <si>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</si>
  <si>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</si>
  <si>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</si>
  <si>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</si>
  <si>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</si>
  <si>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</si>
  <si>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</si>
  <si>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</si>
  <si>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</si>
  <si>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</si>
  <si>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</si>
  <si>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</si>
  <si>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</si>
  <si>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</si>
  <si>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</si>
  <si>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</si>
  <si>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</si>
  <si>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</si>
  <si>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</si>
  <si>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</si>
  <si>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</si>
  <si>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</si>
  <si>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</si>
  <si>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</si>
  <si>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</si>
  <si>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</si>
  <si>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</si>
  <si>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</si>
  <si>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</si>
  <si>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</si>
  <si>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</si>
  <si>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</si>
  <si>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</si>
  <si>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</si>
  <si>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</si>
  <si>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</si>
  <si>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</si>
  <si>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</si>
  <si>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</si>
  <si>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</si>
  <si>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</si>
  <si>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</si>
  <si>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</si>
  <si>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</si>
  <si>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</si>
  <si>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</si>
  <si>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</si>
  <si>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</si>
  <si>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</si>
  <si>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</si>
  <si>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</si>
  <si>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</si>
  <si>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</si>
  <si>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</si>
  <si>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</si>
  <si>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</si>
  <si>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</si>
  <si>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</si>
  <si>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</si>
  <si>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</si>
  <si>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</si>
  <si>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</si>
  <si>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</si>
  <si>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</si>
  <si>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</si>
  <si>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</si>
  <si>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</si>
  <si>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</si>
  <si>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</si>
  <si>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</si>
  <si>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</si>
  <si>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</si>
  <si>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코어i5-7세대 7500 (카비레이크) (중고)</t>
    <phoneticPr fontId="1" type="noConversion"/>
  </si>
  <si>
    <t>인텔 코어i5-6세대 6500 (스카이레이크) (중고)</t>
    <phoneticPr fontId="1" type="noConversion"/>
  </si>
  <si>
    <t>인텔 코어i3-7세대 7100 (카비레이크) (중고)</t>
    <phoneticPr fontId="1" type="noConversion"/>
  </si>
  <si>
    <t>CPU</t>
    <phoneticPr fontId="1" type="noConversion"/>
  </si>
  <si>
    <t>인텔 정품쿨러</t>
    <phoneticPr fontId="1" type="noConversion"/>
  </si>
  <si>
    <t>인텔내장그래픽</t>
    <phoneticPr fontId="1" type="noConversion"/>
  </si>
  <si>
    <t>/</t>
    <phoneticPr fontId="1" type="noConversion"/>
  </si>
  <si>
    <t>황영철</t>
    <phoneticPr fontId="1" type="noConversion"/>
  </si>
  <si>
    <t>HDMI+DP+RGB(D-SUB)</t>
    <phoneticPr fontId="1" type="noConversion"/>
  </si>
  <si>
    <t>모니터단자</t>
    <phoneticPr fontId="1" type="noConversion"/>
  </si>
  <si>
    <t>W/D NVME 250G 새상품</t>
    <phoneticPr fontId="1" type="noConversion"/>
  </si>
  <si>
    <t>MSI큐브 케이스+110메인보드+FSP어댑터 새상품</t>
    <phoneticPr fontId="1" type="noConversion"/>
  </si>
  <si>
    <t>삼성 DDR4 8G (노트북용)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</si>
</sst>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G12" sqref="G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79</v>
      </c>
      <c r="C1" s="118" t="s">
        <v>59</v>
      </c>
      <c r="D1" s="119"/>
      <c r="E1" s="50"/>
      <c r="F1" s="51"/>
      <c r="G1" s="51"/>
      <c r="H1" s="52"/>
    </row>
    <row r="2" spans="1:9" ht="22.5" customHeight="1">
      <c r="A2" s="15" t="s">
        <v>33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34</v>
      </c>
      <c r="B3" s="16">
        <f ca="1">TODAY()</f>
        <v>45409</v>
      </c>
      <c r="C3" s="15" t="s">
        <v>35</v>
      </c>
      <c r="D3" s="18"/>
      <c r="E3" s="53"/>
      <c r="F3" s="54"/>
      <c r="G3" s="54"/>
      <c r="H3" s="55"/>
    </row>
    <row r="4" spans="1:9" ht="22.5" customHeight="1">
      <c r="A4" s="14" t="s">
        <v>32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58</v>
      </c>
      <c r="B6" s="105"/>
      <c r="C6" s="64" t="s">
        <v>72</v>
      </c>
      <c r="D6" s="65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10</v>
      </c>
      <c r="F7" s="6">
        <v>10000</v>
      </c>
      <c r="G7" s="3">
        <v>3</v>
      </c>
      <c r="H7" s="6">
        <f t="shared" ref="H7:H20" si="0">F7*G7</f>
        <v>30000</v>
      </c>
      <c r="I7" s="2"/>
    </row>
    <row r="8" spans="1:9" ht="25.5" customHeight="1">
      <c r="A8" s="106"/>
      <c r="B8" s="107"/>
      <c r="C8" s="66" t="s">
        <v>73</v>
      </c>
      <c r="D8" s="67"/>
      <c r="E8" s="3" t="s">
        <v>75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106"/>
      <c r="B9" s="107"/>
      <c r="C9" s="64" t="s">
        <v>74</v>
      </c>
      <c r="D9" s="65"/>
      <c r="E9" s="3" t="s">
        <v>6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8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 t="s">
        <v>84</v>
      </c>
      <c r="D11" s="132"/>
      <c r="E11" s="3" t="s">
        <v>7</v>
      </c>
      <c r="F11" s="6">
        <v>28000</v>
      </c>
      <c r="G11" s="3">
        <v>3</v>
      </c>
      <c r="H11" s="6">
        <f t="shared" si="0"/>
        <v>84000</v>
      </c>
      <c r="I11" s="2"/>
    </row>
    <row r="12" spans="1:9" ht="24" customHeight="1">
      <c r="A12" s="106"/>
      <c r="B12" s="107"/>
      <c r="C12" s="133" t="s">
        <v>82</v>
      </c>
      <c r="D12" s="65"/>
      <c r="E12" s="3" t="s">
        <v>9</v>
      </c>
      <c r="F12" s="6">
        <v>30000</v>
      </c>
      <c r="G12" s="3">
        <v>3</v>
      </c>
      <c r="H12" s="6">
        <f t="shared" si="0"/>
        <v>90000</v>
      </c>
      <c r="I12" s="2"/>
    </row>
    <row r="13" spans="1:9" ht="31.5" customHeight="1">
      <c r="A13" s="106"/>
      <c r="B13" s="107"/>
      <c r="C13" s="95" t="s">
        <v>78</v>
      </c>
      <c r="D13" s="96"/>
      <c r="E13" s="3" t="s">
        <v>62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83</v>
      </c>
      <c r="D14" s="96"/>
      <c r="E14" s="3" t="s">
        <v>63</v>
      </c>
      <c r="F14" s="6">
        <v>175000</v>
      </c>
      <c r="G14" s="3">
        <v>3</v>
      </c>
      <c r="H14" s="6">
        <f t="shared" si="0"/>
        <v>525000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81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66</v>
      </c>
      <c r="D17" s="115"/>
      <c r="E17" s="4" t="s">
        <v>65</v>
      </c>
      <c r="F17" s="7">
        <v>80000</v>
      </c>
      <c r="G17" s="4">
        <v>3</v>
      </c>
      <c r="H17" s="6">
        <f t="shared" si="0"/>
        <v>240000</v>
      </c>
      <c r="I17" s="2"/>
    </row>
    <row r="18" spans="1:9">
      <c r="A18" s="106"/>
      <c r="B18" s="107"/>
      <c r="C18" s="114" t="s">
        <v>70</v>
      </c>
      <c r="D18" s="115"/>
      <c r="E18" s="4" t="s">
        <v>68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67</v>
      </c>
      <c r="D19" s="130"/>
      <c r="E19" s="3" t="s">
        <v>69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61</v>
      </c>
      <c r="B21" s="109"/>
      <c r="C21" s="124" t="s">
        <v>11</v>
      </c>
      <c r="D21" s="124"/>
      <c r="E21" s="99">
        <f>SUM(H6:H20)</f>
        <v>1149000</v>
      </c>
      <c r="F21" s="99"/>
      <c r="G21" s="24">
        <v>1</v>
      </c>
      <c r="H21" s="61" t="s">
        <v>13</v>
      </c>
      <c r="I21" s="2"/>
    </row>
    <row r="22" spans="1:9" ht="12.75" customHeight="1">
      <c r="A22" s="110"/>
      <c r="B22" s="111"/>
      <c r="C22" s="124"/>
      <c r="D22" s="124"/>
      <c r="E22" s="99">
        <f>E21*G21</f>
        <v>1149000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16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71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23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13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26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1149000</v>
      </c>
      <c r="G36" s="70"/>
      <c r="H36" s="9" t="s">
        <v>13</v>
      </c>
      <c r="I36" s="2"/>
    </row>
    <row r="37" spans="1:9" ht="16.5" customHeight="1">
      <c r="A37" s="75" t="s">
        <v>25</v>
      </c>
      <c r="B37" s="76"/>
      <c r="C37" s="85" t="b">
        <f>IF(F38="카드+현금",Sheet3!C9,IF(F38="현금+카드",Sheet3!C6))</f>
        <v>0</v>
      </c>
      <c r="D37" s="86"/>
      <c r="E37" s="8" t="s">
        <v>14</v>
      </c>
      <c r="F37" s="68">
        <f>F36*1.1-F36</f>
        <v>114900</v>
      </c>
      <c r="G37" s="69"/>
      <c r="H37" s="10"/>
      <c r="I37" s="2"/>
    </row>
    <row r="38" spans="1:9" ht="17.25" customHeight="1">
      <c r="A38" s="75" t="s">
        <v>21</v>
      </c>
      <c r="B38" s="76"/>
      <c r="C38" s="44"/>
      <c r="D38" s="45"/>
      <c r="E38" s="8" t="s">
        <v>20</v>
      </c>
      <c r="F38" s="83" t="s">
        <v>57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22</v>
      </c>
      <c r="B39" s="41"/>
      <c r="C39" s="46">
        <f>SUM(C36:C37)-C38</f>
        <v>0</v>
      </c>
      <c r="D39" s="47"/>
      <c r="E39" s="21" t="s">
        <v>60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15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1263900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42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52</v>
      </c>
      <c r="B3" s="54"/>
      <c r="C3" s="54"/>
      <c r="E3" t="s">
        <v>45</v>
      </c>
      <c r="F3">
        <f>Sheet1!F36</f>
        <v>1149000</v>
      </c>
    </row>
    <row r="4" spans="1:7">
      <c r="A4" t="s">
        <v>51</v>
      </c>
      <c r="B4" s="30" t="s">
        <v>49</v>
      </c>
      <c r="C4" s="32">
        <v>500000</v>
      </c>
      <c r="D4" t="s">
        <v>46</v>
      </c>
    </row>
    <row r="5" spans="1:7">
      <c r="B5" t="s">
        <v>14</v>
      </c>
      <c r="C5">
        <v>1.1000000000000001</v>
      </c>
      <c r="D5" t="s">
        <v>47</v>
      </c>
    </row>
    <row r="6" spans="1:7">
      <c r="B6" t="s">
        <v>44</v>
      </c>
      <c r="C6" s="33">
        <f>(F3-C4)*C5</f>
        <v>713900</v>
      </c>
      <c r="D6" t="s">
        <v>48</v>
      </c>
    </row>
    <row r="8" spans="1:7">
      <c r="A8" s="54" t="s">
        <v>53</v>
      </c>
      <c r="B8" s="54"/>
      <c r="C8" s="54"/>
    </row>
    <row r="9" spans="1:7">
      <c r="A9" t="s">
        <v>51</v>
      </c>
      <c r="B9" s="31" t="s">
        <v>50</v>
      </c>
      <c r="C9" s="34"/>
      <c r="D9" t="s">
        <v>46</v>
      </c>
      <c r="G9" s="33">
        <f>((F3*C10)-C9)/C10</f>
        <v>1149000</v>
      </c>
    </row>
    <row r="10" spans="1:7">
      <c r="B10" t="s">
        <v>14</v>
      </c>
      <c r="C10">
        <v>1.1000000000000001</v>
      </c>
      <c r="D10" t="s">
        <v>47</v>
      </c>
    </row>
    <row r="11" spans="1:7">
      <c r="B11" t="s">
        <v>43</v>
      </c>
      <c r="C11" s="33">
        <f>ROUND(G9,-3)</f>
        <v>1149000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40</v>
      </c>
      <c r="B2" t="s">
        <v>13</v>
      </c>
      <c r="C2" s="20" t="s">
        <v>56</v>
      </c>
      <c r="D2" t="s">
        <v>28</v>
      </c>
    </row>
    <row r="3" spans="1:5">
      <c r="A3" t="s">
        <v>18</v>
      </c>
      <c r="B3" t="s">
        <v>24</v>
      </c>
      <c r="C3" s="20" t="s">
        <v>55</v>
      </c>
      <c r="D3" s="13" t="s">
        <v>30</v>
      </c>
    </row>
    <row r="4" spans="1:5">
      <c r="A4" t="s">
        <v>19</v>
      </c>
      <c r="B4" s="11">
        <f>Sheet1!F36-(Sheet1!C36)</f>
        <v>1149000</v>
      </c>
    </row>
    <row r="5" spans="1:5">
      <c r="A5" t="s">
        <v>54</v>
      </c>
      <c r="B5" s="11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2024-04-27T08:37:13Z</cp:lastPrinted>
  <dcterms:created xsi:type="dcterms:W3CDTF">2019-03-28T03:58:09Z</dcterms:created>
  <dcterms:modified xsi:type="dcterms:W3CDTF">2024-04-27T08:37:22Z</dcterms:modified>
</cp:coreProperties>
</file>