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826952BF-4B27-450E-B3F6-262797910F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<sst xmlns="http://schemas.openxmlformats.org/spreadsheetml/2006/main" count="104" uniqueCount="92">
  <si>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</si>
  <si>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</si>
  <si>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</si>
  <si>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</si>
  <si>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</si>
  <si>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</si>
  <si>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</si>
  <si>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</si>
  <si>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</si>
  <si>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</si>
  <si>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</si>
  <si>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</si>
  <si>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</si>
  <si>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</si>
  <si>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</si>
  <si>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</si>
  <si>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</si>
  <si>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</si>
  <si>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</si>
  <si>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</si>
  <si>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</si>
  <si>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</si>
  <si>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</si>
  <si>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</si>
  <si>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</si>
  <si>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</si>
  <si>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</si>
  <si>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</si>
  <si>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</si>
  <si>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</si>
  <si>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</si>
  <si>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</si>
  <si>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</si>
  <si>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</si>
  <si>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</si>
  <si>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</si>
  <si>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</si>
  <si>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</si>
  <si>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</si>
  <si>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</si>
  <si>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</si>
  <si>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</si>
  <si>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</si>
  <si>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</si>
  <si>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</si>
  <si>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</si>
  <si>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</si>
  <si>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</si>
  <si>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</si>
  <si>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</si>
  <si>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</si>
  <si>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</si>
  <si>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</si>
  <si>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</si>
  <si>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</si>
  <si>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</si>
  <si>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</si>
  <si>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</si>
  <si>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</si>
  <si>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</si>
  <si>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</si>
  <si>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</si>
  <si>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</si>
  <si>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</si>
  <si>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</si>
  <si>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</si>
  <si>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</si>
  <si>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</si>
  <si>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</si>
  <si>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</si>
  <si>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</si>
  <si>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</si>
  <si>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</si>
  <si>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RAM</t>
    <phoneticPr fontId="1" type="noConversion"/>
  </si>
  <si>
    <t>MSI PRO B760M-A WIFI</t>
    <phoneticPr fontId="1" type="noConversion"/>
  </si>
  <si>
    <t>삼성전자 DDR5-5600 (16GB)</t>
    <phoneticPr fontId="1" type="noConversion"/>
  </si>
  <si>
    <t>이엠텍 RTX 4060 Ti STORM X Dual OC D6 8GB</t>
    <phoneticPr fontId="1" type="noConversion"/>
  </si>
  <si>
    <t>/</t>
    <phoneticPr fontId="1" type="noConversion"/>
  </si>
  <si>
    <t xml:space="preserve">마이크로닉스 Classic II 풀체인지 700W 80PLUS BRONZE 230V </t>
    <phoneticPr fontId="1" type="noConversion"/>
  </si>
  <si>
    <t>로젠택배 2중에어캡 안전포장배송</t>
    <phoneticPr fontId="1" type="noConversion"/>
  </si>
  <si>
    <t>배송비</t>
    <phoneticPr fontId="1" type="noConversion"/>
  </si>
  <si>
    <t>인텔 코어i7-13세대 13700F (랩터레이크) (정품)</t>
    <phoneticPr fontId="1" type="noConversion"/>
  </si>
  <si>
    <t>DEEPCOOL AG620 투팬 튼튼쿨러 I7 용도</t>
    <phoneticPr fontId="1" type="noConversion"/>
  </si>
  <si>
    <t>DAVEN APEX MESH 강화유리 (White)</t>
    <phoneticPr fontId="1" type="noConversion"/>
  </si>
  <si>
    <t xml:space="preserve">게이밍 장패드 서비스 </t>
    <phoneticPr fontId="1" type="noConversion"/>
  </si>
  <si>
    <t>마우스패드</t>
    <phoneticPr fontId="1" type="noConversion"/>
  </si>
  <si>
    <t>홍경하님 (채널)</t>
    <phoneticPr fontId="1" type="noConversion"/>
  </si>
  <si>
    <t>도봉구 도봉로 180길 6-23 동아에코빌 104-1006 (01320)</t>
    <phoneticPr fontId="1" type="noConversion"/>
  </si>
  <si>
    <t>/</t>
    <phoneticPr fontId="1" type="noConversion"/>
  </si>
  <si>
    <t>삼성수입 PM9A1 1TB PCIE 4.0 7000MB</t>
    <phoneticPr fontId="1" type="noConversion"/>
  </si>
  <si>
    <t>방열판</t>
    <phoneticPr fontId="1" type="noConversion"/>
  </si>
  <si>
    <t>SSD 방열판 서비스로 추가장착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</si>
</sst>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1" zoomScaleNormal="100" zoomScaleSheetLayoutView="100" workbookViewId="0">
      <selection activeCell="G28" sqref="G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39</v>
      </c>
      <c r="B1" s="19" t="s">
        <v>86</v>
      </c>
      <c r="C1" s="117" t="s">
        <v>61</v>
      </c>
      <c r="D1" s="118"/>
      <c r="E1" s="47"/>
      <c r="F1" s="48"/>
      <c r="G1" s="48"/>
      <c r="H1" s="49"/>
    </row>
    <row r="2" spans="1:9" ht="22.5" customHeight="1">
      <c r="A2" s="15" t="s">
        <v>33</v>
      </c>
      <c r="B2" s="29">
        <v>1053791463</v>
      </c>
      <c r="C2" s="119"/>
      <c r="D2" s="120"/>
      <c r="E2" s="50"/>
      <c r="F2" s="51"/>
      <c r="G2" s="51"/>
      <c r="H2" s="52"/>
    </row>
    <row r="3" spans="1:9" ht="22.5" customHeight="1">
      <c r="A3" s="15" t="s">
        <v>34</v>
      </c>
      <c r="B3" s="16">
        <f ca="1">TODAY()</f>
        <v>45246</v>
      </c>
      <c r="C3" s="15" t="s">
        <v>35</v>
      </c>
      <c r="D3" s="18"/>
      <c r="E3" s="50"/>
      <c r="F3" s="51"/>
      <c r="G3" s="51"/>
      <c r="H3" s="52"/>
    </row>
    <row r="4" spans="1:9" ht="22.5" customHeight="1">
      <c r="A4" s="14" t="s">
        <v>32</v>
      </c>
      <c r="B4" s="121" t="s">
        <v>87</v>
      </c>
      <c r="C4" s="121"/>
      <c r="D4" s="122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3" t="s">
        <v>60</v>
      </c>
      <c r="B6" s="104"/>
      <c r="C6" s="61" t="s">
        <v>81</v>
      </c>
      <c r="D6" s="62"/>
      <c r="E6" s="3" t="s">
        <v>6</v>
      </c>
      <c r="F6" s="6">
        <v>525000</v>
      </c>
      <c r="G6" s="3">
        <v>1</v>
      </c>
      <c r="H6" s="6">
        <f>F6*G6</f>
        <v>525000</v>
      </c>
      <c r="I6" s="2"/>
    </row>
    <row r="7" spans="1:9" ht="24" customHeight="1">
      <c r="A7" s="105"/>
      <c r="B7" s="106"/>
      <c r="C7" s="61" t="s">
        <v>82</v>
      </c>
      <c r="D7" s="62"/>
      <c r="E7" s="22" t="s">
        <v>10</v>
      </c>
      <c r="F7" s="6">
        <v>49000</v>
      </c>
      <c r="G7" s="3">
        <v>1</v>
      </c>
      <c r="H7" s="6">
        <f t="shared" ref="H7:H20" si="0">F7*G7</f>
        <v>49000</v>
      </c>
      <c r="I7" s="2"/>
    </row>
    <row r="8" spans="1:9" ht="25.5" customHeight="1">
      <c r="A8" s="105"/>
      <c r="B8" s="106"/>
      <c r="C8" s="63" t="s">
        <v>74</v>
      </c>
      <c r="D8" s="64"/>
      <c r="E8" s="3" t="s">
        <v>7</v>
      </c>
      <c r="F8" s="6">
        <v>190000</v>
      </c>
      <c r="G8" s="3">
        <v>1</v>
      </c>
      <c r="H8" s="6">
        <f t="shared" si="0"/>
        <v>190000</v>
      </c>
      <c r="I8" s="2"/>
    </row>
    <row r="9" spans="1:9" ht="37.5" customHeight="1">
      <c r="A9" s="105"/>
      <c r="B9" s="106"/>
      <c r="C9" s="65" t="s">
        <v>75</v>
      </c>
      <c r="D9" s="66"/>
      <c r="E9" s="3" t="s">
        <v>73</v>
      </c>
      <c r="F9" s="6">
        <v>62000</v>
      </c>
      <c r="G9" s="3">
        <v>2</v>
      </c>
      <c r="H9" s="6">
        <f t="shared" si="0"/>
        <v>124000</v>
      </c>
      <c r="I9" s="2"/>
    </row>
    <row r="10" spans="1:9" ht="24" customHeight="1">
      <c r="A10" s="105"/>
      <c r="B10" s="106"/>
      <c r="C10" s="65" t="s">
        <v>88</v>
      </c>
      <c r="D10" s="66"/>
      <c r="E10" s="3"/>
      <c r="F10" s="6"/>
      <c r="G10" s="3"/>
      <c r="H10" s="6">
        <f t="shared" si="0"/>
        <v>0</v>
      </c>
      <c r="I10" s="2"/>
    </row>
    <row r="11" spans="1:9" ht="24" customHeight="1">
      <c r="A11" s="105"/>
      <c r="B11" s="106"/>
      <c r="C11" s="130" t="s">
        <v>76</v>
      </c>
      <c r="D11" s="131"/>
      <c r="E11" s="3" t="s">
        <v>8</v>
      </c>
      <c r="F11" s="6">
        <v>588000</v>
      </c>
      <c r="G11" s="3">
        <v>1</v>
      </c>
      <c r="H11" s="6">
        <f t="shared" si="0"/>
        <v>588000</v>
      </c>
      <c r="I11" s="2"/>
    </row>
    <row r="12" spans="1:9" ht="24" customHeight="1">
      <c r="A12" s="105"/>
      <c r="B12" s="106"/>
      <c r="C12" s="132" t="s">
        <v>89</v>
      </c>
      <c r="D12" s="62"/>
      <c r="E12" s="3" t="s">
        <v>9</v>
      </c>
      <c r="F12" s="6">
        <v>105000</v>
      </c>
      <c r="G12" s="3">
        <v>1</v>
      </c>
      <c r="H12" s="6">
        <f t="shared" si="0"/>
        <v>105000</v>
      </c>
      <c r="I12" s="2"/>
    </row>
    <row r="13" spans="1:9">
      <c r="A13" s="105"/>
      <c r="B13" s="106"/>
      <c r="C13" s="94"/>
      <c r="D13" s="95"/>
      <c r="E13" s="3"/>
      <c r="F13" s="6"/>
      <c r="G13" s="3"/>
      <c r="H13" s="6">
        <f t="shared" si="0"/>
        <v>0</v>
      </c>
      <c r="I13" s="2"/>
    </row>
    <row r="14" spans="1:9" ht="29.25" customHeight="1">
      <c r="A14" s="105"/>
      <c r="B14" s="106"/>
      <c r="C14" s="94" t="s">
        <v>83</v>
      </c>
      <c r="D14" s="95"/>
      <c r="E14" s="3" t="s">
        <v>65</v>
      </c>
      <c r="F14" s="6">
        <v>52000</v>
      </c>
      <c r="G14" s="3">
        <v>1</v>
      </c>
      <c r="H14" s="6">
        <f t="shared" si="0"/>
        <v>52000</v>
      </c>
      <c r="I14" s="2"/>
    </row>
    <row r="15" spans="1:9" ht="24" customHeight="1">
      <c r="A15" s="105"/>
      <c r="B15" s="106"/>
      <c r="C15" s="94" t="s">
        <v>78</v>
      </c>
      <c r="D15" s="95"/>
      <c r="E15" s="3" t="s">
        <v>66</v>
      </c>
      <c r="F15" s="6">
        <v>82000</v>
      </c>
      <c r="G15" s="3">
        <v>1</v>
      </c>
      <c r="H15" s="6">
        <f t="shared" si="0"/>
        <v>82000</v>
      </c>
      <c r="I15" s="2"/>
    </row>
    <row r="16" spans="1:9" ht="24" customHeight="1">
      <c r="A16" s="105"/>
      <c r="B16" s="106"/>
      <c r="C16" s="126" t="s">
        <v>77</v>
      </c>
      <c r="D16" s="127"/>
      <c r="E16" s="3"/>
      <c r="F16" s="6"/>
      <c r="G16" s="3"/>
      <c r="H16" s="6">
        <f t="shared" si="0"/>
        <v>0</v>
      </c>
      <c r="I16" s="2"/>
    </row>
    <row r="17" spans="1:9">
      <c r="A17" s="105"/>
      <c r="B17" s="106"/>
      <c r="C17" s="133" t="s">
        <v>68</v>
      </c>
      <c r="D17" s="114"/>
      <c r="E17" s="4" t="s">
        <v>67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5"/>
      <c r="B18" s="106"/>
      <c r="C18" s="113" t="s">
        <v>69</v>
      </c>
      <c r="D18" s="114"/>
      <c r="E18" s="4" t="s">
        <v>71</v>
      </c>
      <c r="F18" s="7"/>
      <c r="G18" s="4"/>
      <c r="H18" s="6"/>
      <c r="I18" s="2"/>
    </row>
    <row r="19" spans="1:9">
      <c r="A19" s="105"/>
      <c r="B19" s="106"/>
      <c r="C19" s="128" t="s">
        <v>70</v>
      </c>
      <c r="D19" s="129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105"/>
      <c r="B20" s="106"/>
      <c r="C20" s="124"/>
      <c r="D20" s="125"/>
      <c r="E20" s="4" t="s">
        <v>62</v>
      </c>
      <c r="F20" s="7"/>
      <c r="G20" s="4"/>
      <c r="H20" s="6">
        <f t="shared" si="0"/>
        <v>0</v>
      </c>
      <c r="I20" s="2"/>
    </row>
    <row r="21" spans="1:9" ht="12.75" customHeight="1">
      <c r="A21" s="107" t="s">
        <v>64</v>
      </c>
      <c r="B21" s="108"/>
      <c r="C21" s="123" t="s">
        <v>11</v>
      </c>
      <c r="D21" s="123"/>
      <c r="E21" s="98">
        <f>SUM(H6:H20)</f>
        <v>1795000</v>
      </c>
      <c r="F21" s="98"/>
      <c r="G21" s="24">
        <v>1</v>
      </c>
      <c r="H21" s="58" t="s">
        <v>13</v>
      </c>
      <c r="I21" s="2"/>
    </row>
    <row r="22" spans="1:9" ht="12.75" customHeight="1">
      <c r="A22" s="109"/>
      <c r="B22" s="110"/>
      <c r="C22" s="123"/>
      <c r="D22" s="123"/>
      <c r="E22" s="98">
        <f>E21*G21</f>
        <v>1795000</v>
      </c>
      <c r="F22" s="98"/>
      <c r="G22" s="98"/>
      <c r="H22" s="58"/>
      <c r="I22" s="2"/>
    </row>
    <row r="23" spans="1:9" ht="12.75" customHeight="1">
      <c r="A23" s="109"/>
      <c r="B23" s="110"/>
      <c r="C23" s="123"/>
      <c r="D23" s="123"/>
      <c r="E23" s="98"/>
      <c r="F23" s="98"/>
      <c r="G23" s="98"/>
      <c r="H23" s="58"/>
      <c r="I23" s="2"/>
    </row>
    <row r="24" spans="1:9" ht="17.25" customHeight="1">
      <c r="A24" s="109"/>
      <c r="B24" s="110"/>
      <c r="C24" s="92" t="s">
        <v>16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1"/>
      <c r="B25" s="112"/>
      <c r="C25" s="94" t="s">
        <v>79</v>
      </c>
      <c r="D25" s="95"/>
      <c r="E25" s="5" t="s">
        <v>80</v>
      </c>
      <c r="F25" s="6">
        <v>10000</v>
      </c>
      <c r="G25" s="3">
        <v>1</v>
      </c>
      <c r="H25" s="6">
        <f>F25*G25</f>
        <v>10000</v>
      </c>
      <c r="I25" s="2"/>
    </row>
    <row r="26" spans="1:9" ht="25.15" customHeight="1">
      <c r="A26" s="76" t="s">
        <v>58</v>
      </c>
      <c r="B26" s="77"/>
      <c r="C26" s="115" t="s">
        <v>84</v>
      </c>
      <c r="D26" s="115"/>
      <c r="E26" s="5" t="s">
        <v>85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78"/>
      <c r="B27" s="79"/>
      <c r="C27" s="115" t="s">
        <v>91</v>
      </c>
      <c r="D27" s="115"/>
      <c r="E27" s="5" t="s">
        <v>90</v>
      </c>
      <c r="F27" s="6">
        <v>0</v>
      </c>
      <c r="G27" s="3">
        <v>1</v>
      </c>
      <c r="H27" s="6">
        <f t="shared" ref="H27:H33" si="1">F27*G27</f>
        <v>0</v>
      </c>
      <c r="I27" s="2"/>
    </row>
    <row r="28" spans="1:9">
      <c r="A28" s="78"/>
      <c r="B28" s="79"/>
      <c r="C28" s="115"/>
      <c r="D28" s="115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115"/>
      <c r="D29" s="115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115"/>
      <c r="D30" s="115"/>
      <c r="E30" s="5"/>
      <c r="F30" s="6"/>
      <c r="G30" s="3"/>
      <c r="H30" s="6">
        <f t="shared" si="1"/>
        <v>0</v>
      </c>
      <c r="I30" s="2"/>
    </row>
    <row r="31" spans="1:9">
      <c r="A31" s="78"/>
      <c r="B31" s="79"/>
      <c r="C31" s="115"/>
      <c r="D31" s="115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8"/>
      <c r="B32" s="79"/>
      <c r="C32" s="96"/>
      <c r="D32" s="97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0"/>
      <c r="B33" s="81"/>
      <c r="C33" s="96"/>
      <c r="D33" s="97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23</v>
      </c>
      <c r="B34" s="38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99">
        <f>SUM(H25:H33)</f>
        <v>10000</v>
      </c>
      <c r="F34" s="100"/>
      <c r="G34" s="100"/>
      <c r="H34" s="56" t="s">
        <v>13</v>
      </c>
      <c r="I34" s="2"/>
    </row>
    <row r="35" spans="1:9" ht="14.25" customHeight="1">
      <c r="A35" s="39"/>
      <c r="B35" s="40"/>
      <c r="C35" s="90"/>
      <c r="D35" s="91"/>
      <c r="E35" s="101"/>
      <c r="F35" s="102"/>
      <c r="G35" s="102"/>
      <c r="H35" s="57"/>
      <c r="I35" s="2"/>
    </row>
    <row r="36" spans="1:9" ht="16.5" customHeight="1">
      <c r="A36" s="74" t="s">
        <v>26</v>
      </c>
      <c r="B36" s="75"/>
      <c r="C36" s="86" t="b">
        <f>IF(F38="카드+현금",Sheet3!C11,IF(F38="현금+카드",Sheet3!C4))</f>
        <v>0</v>
      </c>
      <c r="D36" s="87"/>
      <c r="E36" s="8" t="s">
        <v>4</v>
      </c>
      <c r="F36" s="69">
        <f>SUM(E22,E34)</f>
        <v>1805000</v>
      </c>
      <c r="G36" s="69"/>
      <c r="H36" s="9" t="s">
        <v>13</v>
      </c>
      <c r="I36" s="2"/>
    </row>
    <row r="37" spans="1:9" ht="16.5" customHeight="1">
      <c r="A37" s="74" t="s">
        <v>25</v>
      </c>
      <c r="B37" s="75"/>
      <c r="C37" s="84" t="b">
        <f>IF(F38="카드+현금",Sheet3!C9,IF(F38="현금+카드",Sheet3!C6))</f>
        <v>0</v>
      </c>
      <c r="D37" s="85"/>
      <c r="E37" s="8" t="s">
        <v>14</v>
      </c>
      <c r="F37" s="67">
        <f>F36*1.1-F36</f>
        <v>180500.00000000023</v>
      </c>
      <c r="G37" s="68"/>
      <c r="H37" s="10"/>
      <c r="I37" s="2"/>
    </row>
    <row r="38" spans="1:9" ht="17.25" customHeight="1">
      <c r="A38" s="74" t="s">
        <v>21</v>
      </c>
      <c r="B38" s="75"/>
      <c r="C38" s="41"/>
      <c r="D38" s="42"/>
      <c r="E38" s="8" t="s">
        <v>20</v>
      </c>
      <c r="F38" s="82" t="s">
        <v>59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22</v>
      </c>
      <c r="B39" s="38"/>
      <c r="C39" s="43">
        <f>SUM(C36:C37)-C38</f>
        <v>0</v>
      </c>
      <c r="D39" s="44"/>
      <c r="E39" s="21" t="s">
        <v>63</v>
      </c>
      <c r="F39" s="71"/>
      <c r="G39" s="72"/>
      <c r="H39" s="73"/>
      <c r="I39" s="2"/>
    </row>
    <row r="40" spans="1:9" ht="20.25" customHeight="1">
      <c r="A40" s="39"/>
      <c r="B40" s="40"/>
      <c r="C40" s="45"/>
      <c r="D40" s="46"/>
      <c r="E40" s="25" t="s">
        <v>15</v>
      </c>
      <c r="F40" s="70">
        <f>IF(F38="현금(이체X)",F36,IF(F38="웹결제",ROUND(Sheet2!B7,-4),IF(F38="이체 및 현금영수증",F36+F36*10%,IF(F38="이체 및 세금계산서",F36+F36*10%,IF(F38="이체 및 세금계산서",F36+F36*10%,)))))-F39</f>
        <v>1985500</v>
      </c>
      <c r="G40" s="70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6" t="s">
        <v>43</v>
      </c>
      <c r="G41" s="116"/>
      <c r="H41" s="27">
        <f>F40-(F37+F36)</f>
        <v>0</v>
      </c>
      <c r="I41" s="2"/>
    </row>
    <row r="42" spans="1:9" ht="16.5" customHeight="1">
      <c r="B42" s="35"/>
      <c r="C42" s="2"/>
      <c r="D42" s="2"/>
      <c r="E42" s="36" t="s">
        <v>40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53</v>
      </c>
      <c r="B3" s="51"/>
      <c r="C3" s="51"/>
      <c r="E3" t="s">
        <v>46</v>
      </c>
      <c r="F3">
        <f>Sheet1!F36</f>
        <v>1805000</v>
      </c>
    </row>
    <row r="4" spans="1:7">
      <c r="A4" t="s">
        <v>52</v>
      </c>
      <c r="B4" s="30" t="s">
        <v>50</v>
      </c>
      <c r="C4" s="32">
        <v>500000</v>
      </c>
      <c r="D4" t="s">
        <v>47</v>
      </c>
    </row>
    <row r="5" spans="1:7">
      <c r="B5" t="s">
        <v>14</v>
      </c>
      <c r="C5">
        <v>1.1000000000000001</v>
      </c>
      <c r="D5" t="s">
        <v>48</v>
      </c>
    </row>
    <row r="6" spans="1:7">
      <c r="B6" t="s">
        <v>45</v>
      </c>
      <c r="C6" s="33">
        <f>(F3-C4)*C5</f>
        <v>1435500</v>
      </c>
      <c r="D6" t="s">
        <v>49</v>
      </c>
    </row>
    <row r="8" spans="1:7">
      <c r="A8" s="51" t="s">
        <v>54</v>
      </c>
      <c r="B8" s="51"/>
      <c r="C8" s="51"/>
    </row>
    <row r="9" spans="1:7">
      <c r="A9" t="s">
        <v>52</v>
      </c>
      <c r="B9" s="31" t="s">
        <v>51</v>
      </c>
      <c r="C9" s="34"/>
      <c r="D9" t="s">
        <v>47</v>
      </c>
      <c r="G9" s="33">
        <f>((F3*C10)-C9)/C10</f>
        <v>1805000</v>
      </c>
    </row>
    <row r="10" spans="1:7">
      <c r="B10" t="s">
        <v>14</v>
      </c>
      <c r="C10">
        <v>1.1000000000000001</v>
      </c>
      <c r="D10" t="s">
        <v>48</v>
      </c>
    </row>
    <row r="11" spans="1:7">
      <c r="B11" t="s">
        <v>44</v>
      </c>
      <c r="C11" s="33">
        <f>ROUND(G9,-3)</f>
        <v>1805000</v>
      </c>
      <c r="D11" t="s">
        <v>49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17</v>
      </c>
      <c r="C1" t="s">
        <v>27</v>
      </c>
      <c r="D1" s="12" t="s">
        <v>29</v>
      </c>
      <c r="E1" s="12" t="s">
        <v>29</v>
      </c>
    </row>
    <row r="2" spans="1:5">
      <c r="A2" t="s">
        <v>41</v>
      </c>
      <c r="B2" t="s">
        <v>13</v>
      </c>
      <c r="C2" s="20" t="s">
        <v>57</v>
      </c>
      <c r="D2" t="s">
        <v>28</v>
      </c>
    </row>
    <row r="3" spans="1:5">
      <c r="A3" t="s">
        <v>18</v>
      </c>
      <c r="B3" t="s">
        <v>24</v>
      </c>
      <c r="C3" s="20" t="s">
        <v>56</v>
      </c>
      <c r="D3" s="13" t="s">
        <v>30</v>
      </c>
    </row>
    <row r="4" spans="1:5">
      <c r="A4" t="s">
        <v>19</v>
      </c>
      <c r="B4" s="11">
        <f>Sheet1!F36-(Sheet1!C36)</f>
        <v>1805000</v>
      </c>
    </row>
    <row r="5" spans="1:5">
      <c r="A5" t="s">
        <v>55</v>
      </c>
      <c r="B5" s="11"/>
    </row>
    <row r="6" spans="1:5">
      <c r="A6" t="s">
        <v>31</v>
      </c>
    </row>
    <row r="7" spans="1:5">
      <c r="A7" t="s">
        <v>42</v>
      </c>
    </row>
    <row r="8" spans="1:5">
      <c r="A8" t="s">
        <v>12</v>
      </c>
      <c r="B8" s="11">
        <v>60000</v>
      </c>
    </row>
    <row r="9" spans="1:5">
      <c r="A9" t="s">
        <v>38</v>
      </c>
      <c r="B9" s="11">
        <v>70000</v>
      </c>
    </row>
    <row r="10" spans="1:5">
      <c r="A10" t="s">
        <v>36</v>
      </c>
      <c r="B10" s="11">
        <v>80000</v>
      </c>
    </row>
    <row r="11" spans="1:5">
      <c r="A11" t="s">
        <v>37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2023-11-15T09:28:52Z</cp:lastPrinted>
  <dcterms:created xsi:type="dcterms:W3CDTF">2019-03-28T03:58:09Z</dcterms:created>
  <dcterms:modified xsi:type="dcterms:W3CDTF">2023-11-16T01:59:07Z</dcterms:modified>
</cp:coreProperties>
</file>