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13_ncr:1_{585A6F07-4167-4F27-A03C-BA5FE310892B}" xr6:coauthVersionLast="46" xr6:coauthVersionMax="46" xr10:uidLastSave="{00000000-0000-0000-0000-000000000000}"/>
  <bookViews>
    <workbookView xWindow="9150" yWindow="1035" windowWidth="13275" windowHeight="1137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<sst xmlns="http://schemas.openxmlformats.org/spreadsheetml/2006/main" count="92" uniqueCount="83">
  <si>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</si>
  <si>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</si>
  <si>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</si>
  <si>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</si>
  <si>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</si>
  <si>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</si>
  <si>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</si>
  <si>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</si>
  <si>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</si>
  <si>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</si>
  <si>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</si>
  <si>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</si>
  <si>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</si>
  <si>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</si>
  <si>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</si>
  <si>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</si>
  <si>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</si>
  <si>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</si>
  <si>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</si>
  <si>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</si>
  <si>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</si>
  <si>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</si>
  <si>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</si>
  <si>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</si>
  <si>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</si>
  <si>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</si>
  <si>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</si>
  <si>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</si>
  <si>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</si>
  <si>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</si>
  <si>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</si>
  <si>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</si>
  <si>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</si>
  <si>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</si>
  <si>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</si>
  <si>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</si>
  <si>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</si>
  <si>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</si>
  <si>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</si>
  <si>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</si>
  <si>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</si>
  <si>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</si>
  <si>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</si>
  <si>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</si>
  <si>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</si>
  <si>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</si>
  <si>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</si>
  <si>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</si>
  <si>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</si>
  <si>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</si>
  <si>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</si>
  <si>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</si>
  <si>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</si>
  <si>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</si>
  <si>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</si>
  <si>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</si>
  <si>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</si>
  <si>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</si>
  <si>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</si>
  <si>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</si>
  <si>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</si>
  <si>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</si>
  <si>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</si>
  <si>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</si>
  <si>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인텔 코어i5-11세대 11400 (로켓레이크S) (벌크)</t>
    <phoneticPr fontId="1" type="noConversion"/>
  </si>
  <si>
    <t>건평정보통신 IPLEX Typhoon</t>
    <phoneticPr fontId="1" type="noConversion"/>
  </si>
  <si>
    <t>ASRock H510M-HDV/M.2</t>
    <phoneticPr fontId="1" type="noConversion"/>
  </si>
  <si>
    <t>삼성전자 DDR4-3200 (16GB)</t>
    <phoneticPr fontId="1" type="noConversion"/>
  </si>
  <si>
    <t>SK하이닉스 Gold P31 M.2 NVMe (500GB)</t>
    <phoneticPr fontId="1" type="noConversion"/>
  </si>
  <si>
    <t>Western Digital WD BLUE 7200/64M (WD10EZEX, 1TB)</t>
    <phoneticPr fontId="1" type="noConversion"/>
  </si>
  <si>
    <t>darkFlash DK200 RGB 강화유리 (화이트)</t>
    <phoneticPr fontId="1" type="noConversion"/>
  </si>
  <si>
    <t>topower Guardian TOP-600DG Single Rail 80PLUS BRONZE</t>
    <phoneticPr fontId="1" type="noConversion"/>
  </si>
  <si>
    <t xml:space="preserve">	COX CK450 교체축 사이드 RGB 기계식 게이밍 (화이트, 적축)</t>
    <phoneticPr fontId="1" type="noConversion"/>
  </si>
  <si>
    <t xml:space="preserve">	로지텍 G102 LIGHTSYNC (정품) (화이트)</t>
    <phoneticPr fontId="1" type="noConversion"/>
  </si>
  <si>
    <t xml:space="preserve">	앱코 HACKER S1000 (화이트, 정품)</t>
    <phoneticPr fontId="1" type="noConversion"/>
  </si>
  <si>
    <t>키보드</t>
    <phoneticPr fontId="1" type="noConversion"/>
  </si>
  <si>
    <t>마우스</t>
    <phoneticPr fontId="1" type="noConversion"/>
  </si>
  <si>
    <t>사운드바</t>
    <phoneticPr fontId="1" type="noConversion"/>
  </si>
  <si>
    <t>허진욱</t>
    <phoneticPr fontId="1" type="noConversion"/>
  </si>
  <si>
    <t>카드+현금</t>
  </si>
  <si>
    <t>게인워드 GAINWARD 지포스 GTX 1650 고스트 OC D6 V1</t>
    <phoneticPr fontId="1" type="noConversion"/>
  </si>
  <si>
    <t>darkFlash DK200 RGB 강화유리 (블랙)</t>
    <phoneticPr fontId="1" type="noConversion"/>
  </si>
  <si>
    <t>12시~1시 사이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</si>
</sst>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topLeftCell="A13" zoomScaleNormal="100" zoomScaleSheetLayoutView="100" zoomScalePageLayoutView="40" workbookViewId="0">
      <selection activeCell="E28" sqref="E28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78</v>
      </c>
      <c r="C1" s="44" t="s">
        <v>48</v>
      </c>
      <c r="D1" s="45"/>
      <c r="E1" s="103"/>
      <c r="F1" s="104"/>
      <c r="G1" s="104"/>
      <c r="H1" s="105"/>
    </row>
    <row r="2" spans="1:9" ht="22.5" customHeight="1">
      <c r="A2" s="15" t="s">
        <v>31</v>
      </c>
      <c r="B2" s="22">
        <v>1077618355</v>
      </c>
      <c r="C2" s="46"/>
      <c r="D2" s="47"/>
      <c r="E2" s="106"/>
      <c r="F2" s="107"/>
      <c r="G2" s="107"/>
      <c r="H2" s="108"/>
    </row>
    <row r="3" spans="1:9" ht="22.5" customHeight="1">
      <c r="A3" s="15" t="s">
        <v>32</v>
      </c>
      <c r="B3" s="17">
        <f ca="1">TODAY()</f>
        <v>44464</v>
      </c>
      <c r="C3" s="16" t="s">
        <v>33</v>
      </c>
      <c r="D3" s="21">
        <v>44465</v>
      </c>
      <c r="E3" s="106"/>
      <c r="F3" s="107"/>
      <c r="G3" s="107"/>
      <c r="H3" s="108"/>
    </row>
    <row r="4" spans="1:9" ht="22.5" customHeight="1">
      <c r="A4" s="14" t="s">
        <v>30</v>
      </c>
      <c r="B4" s="50" t="s">
        <v>82</v>
      </c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49</v>
      </c>
      <c r="B6" s="35"/>
      <c r="C6" s="61" t="s">
        <v>64</v>
      </c>
      <c r="D6" s="62"/>
      <c r="E6" s="3" t="s">
        <v>53</v>
      </c>
      <c r="F6" s="6">
        <v>260000</v>
      </c>
      <c r="G6" s="3">
        <v>1</v>
      </c>
      <c r="H6" s="6">
        <f>F6*G6</f>
        <v>260000</v>
      </c>
      <c r="I6" s="2"/>
    </row>
    <row r="7" spans="1:9" ht="24" customHeight="1">
      <c r="A7" s="36"/>
      <c r="B7" s="37"/>
      <c r="C7" s="61" t="s">
        <v>65</v>
      </c>
      <c r="D7" s="62"/>
      <c r="E7" s="26" t="s">
        <v>54</v>
      </c>
      <c r="F7" s="6">
        <v>25000</v>
      </c>
      <c r="G7" s="3">
        <v>1</v>
      </c>
      <c r="H7" s="6">
        <f t="shared" ref="H7:H19" si="0">F7*G7</f>
        <v>25000</v>
      </c>
      <c r="I7" s="2"/>
    </row>
    <row r="8" spans="1:9" ht="24" customHeight="1">
      <c r="A8" s="36"/>
      <c r="B8" s="37"/>
      <c r="C8" s="115" t="s">
        <v>66</v>
      </c>
      <c r="D8" s="116"/>
      <c r="E8" s="3" t="s">
        <v>55</v>
      </c>
      <c r="F8" s="6">
        <v>93000</v>
      </c>
      <c r="G8" s="3">
        <v>1</v>
      </c>
      <c r="H8" s="6">
        <f t="shared" si="0"/>
        <v>93000</v>
      </c>
      <c r="I8" s="2"/>
    </row>
    <row r="9" spans="1:9" ht="24" customHeight="1">
      <c r="A9" s="36"/>
      <c r="B9" s="37"/>
      <c r="C9" s="61" t="s">
        <v>67</v>
      </c>
      <c r="D9" s="62"/>
      <c r="E9" s="3" t="s">
        <v>56</v>
      </c>
      <c r="F9" s="6">
        <v>86000</v>
      </c>
      <c r="G9" s="3">
        <v>1</v>
      </c>
      <c r="H9" s="6">
        <f t="shared" si="0"/>
        <v>86000</v>
      </c>
      <c r="I9" s="2"/>
    </row>
    <row r="10" spans="1:9" ht="24" customHeight="1">
      <c r="A10" s="36"/>
      <c r="B10" s="37"/>
      <c r="C10" s="61" t="s">
        <v>80</v>
      </c>
      <c r="D10" s="62"/>
      <c r="E10" s="3" t="s">
        <v>57</v>
      </c>
      <c r="F10" s="6">
        <v>520000</v>
      </c>
      <c r="G10" s="3">
        <v>1</v>
      </c>
      <c r="H10" s="6">
        <f t="shared" si="0"/>
        <v>520000</v>
      </c>
      <c r="I10" s="2"/>
    </row>
    <row r="11" spans="1:9" ht="24" customHeight="1">
      <c r="A11" s="36"/>
      <c r="B11" s="37"/>
      <c r="C11" s="63" t="s">
        <v>68</v>
      </c>
      <c r="D11" s="64"/>
      <c r="E11" s="3" t="s">
        <v>58</v>
      </c>
      <c r="F11" s="6">
        <v>100000</v>
      </c>
      <c r="G11" s="3">
        <v>1</v>
      </c>
      <c r="H11" s="6">
        <f t="shared" si="0"/>
        <v>100000</v>
      </c>
      <c r="I11" s="2"/>
    </row>
    <row r="12" spans="1:9" ht="24" customHeight="1">
      <c r="A12" s="36"/>
      <c r="B12" s="37"/>
      <c r="C12" s="61" t="s">
        <v>69</v>
      </c>
      <c r="D12" s="62"/>
      <c r="E12" s="3" t="s">
        <v>59</v>
      </c>
      <c r="F12" s="6">
        <v>53000</v>
      </c>
      <c r="G12" s="3">
        <v>1</v>
      </c>
      <c r="H12" s="6">
        <f t="shared" si="0"/>
        <v>53000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60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70</v>
      </c>
      <c r="D14" s="56"/>
      <c r="E14" s="3" t="s">
        <v>61</v>
      </c>
      <c r="F14" s="6">
        <v>34000</v>
      </c>
      <c r="G14" s="3">
        <v>1</v>
      </c>
      <c r="H14" s="6">
        <f t="shared" si="0"/>
        <v>34000</v>
      </c>
      <c r="I14" s="2"/>
    </row>
    <row r="15" spans="1:9" ht="24" customHeight="1">
      <c r="A15" s="36"/>
      <c r="B15" s="37"/>
      <c r="C15" s="55" t="s">
        <v>71</v>
      </c>
      <c r="D15" s="56"/>
      <c r="E15" s="3" t="s">
        <v>62</v>
      </c>
      <c r="F15" s="6">
        <v>60000</v>
      </c>
      <c r="G15" s="3">
        <v>1</v>
      </c>
      <c r="H15" s="6">
        <f t="shared" si="0"/>
        <v>60000</v>
      </c>
      <c r="I15" s="2"/>
    </row>
    <row r="16" spans="1:9" ht="24" customHeight="1">
      <c r="A16" s="36"/>
      <c r="B16" s="37"/>
      <c r="C16" s="57" t="s">
        <v>47</v>
      </c>
      <c r="D16" s="58"/>
      <c r="E16" s="3" t="s">
        <v>63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51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36"/>
      <c r="B18" s="37"/>
      <c r="C18" s="59" t="s">
        <v>42</v>
      </c>
      <c r="D18" s="60"/>
      <c r="E18" s="4" t="s">
        <v>52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50</v>
      </c>
      <c r="B20" s="39"/>
      <c r="C20" s="52" t="s">
        <v>6</v>
      </c>
      <c r="D20" s="52"/>
      <c r="E20" s="68">
        <f>SUM(H6:H19)</f>
        <v>1311000</v>
      </c>
      <c r="F20" s="68"/>
      <c r="G20" s="29">
        <v>1</v>
      </c>
      <c r="H20" s="114" t="s">
        <v>8</v>
      </c>
      <c r="I20" s="2"/>
    </row>
    <row r="21" spans="1:9" ht="12.75" customHeight="1">
      <c r="A21" s="40"/>
      <c r="B21" s="41"/>
      <c r="C21" s="52"/>
      <c r="D21" s="52"/>
      <c r="E21" s="68">
        <f>E20*G20</f>
        <v>1311000</v>
      </c>
      <c r="F21" s="68"/>
      <c r="G21" s="68"/>
      <c r="H21" s="114"/>
      <c r="I21" s="2"/>
    </row>
    <row r="22" spans="1:9" ht="12.75" customHeight="1">
      <c r="A22" s="40"/>
      <c r="B22" s="41"/>
      <c r="C22" s="52"/>
      <c r="D22" s="52"/>
      <c r="E22" s="68"/>
      <c r="F22" s="68"/>
      <c r="G22" s="68"/>
      <c r="H22" s="114"/>
      <c r="I22" s="2"/>
    </row>
    <row r="23" spans="1:9" ht="17.25" customHeight="1">
      <c r="A23" s="40"/>
      <c r="B23" s="41"/>
      <c r="C23" s="95" t="s">
        <v>11</v>
      </c>
      <c r="D23" s="96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 t="s">
        <v>72</v>
      </c>
      <c r="D24" s="56"/>
      <c r="E24" s="5" t="s">
        <v>75</v>
      </c>
      <c r="F24" s="6">
        <v>40000</v>
      </c>
      <c r="G24" s="3">
        <v>1</v>
      </c>
      <c r="H24" s="6">
        <f>F24*G24</f>
        <v>40000</v>
      </c>
      <c r="I24" s="2"/>
    </row>
    <row r="25" spans="1:9" ht="21.95" customHeight="1">
      <c r="A25" s="77" t="str">
        <f>IF(F37="현금(이체X)",Sheet2!D2,IF(F37="카드",Sheet2!D2,IF(F37="이체 및 현금영수증",Sheet2!E1,IF(F37="카드+현금",Sheet2!D2,IF(F37="이체 및 세금계산서",Sheet2!D1)))))</f>
        <v>참고사항</v>
      </c>
      <c r="B25" s="78"/>
      <c r="C25" s="65" t="s">
        <v>73</v>
      </c>
      <c r="D25" s="56"/>
      <c r="E25" s="33" t="s">
        <v>76</v>
      </c>
      <c r="F25" s="6">
        <v>30000</v>
      </c>
      <c r="G25" s="3">
        <v>1</v>
      </c>
      <c r="H25" s="6">
        <f t="shared" ref="H25:H32" si="1">F25*G25</f>
        <v>30000</v>
      </c>
      <c r="I25" s="2"/>
    </row>
    <row r="26" spans="1:9" ht="21.95" customHeight="1">
      <c r="A26" s="79"/>
      <c r="B26" s="80"/>
      <c r="C26" s="67" t="s">
        <v>74</v>
      </c>
      <c r="D26" s="66"/>
      <c r="E26" s="5" t="s">
        <v>77</v>
      </c>
      <c r="F26" s="6">
        <v>20000</v>
      </c>
      <c r="G26" s="3">
        <v>2</v>
      </c>
      <c r="H26" s="6">
        <f t="shared" si="1"/>
        <v>40000</v>
      </c>
      <c r="I26" s="2"/>
    </row>
    <row r="27" spans="1:9" ht="21.95" customHeight="1">
      <c r="A27" s="79"/>
      <c r="B27" s="80"/>
      <c r="C27" s="67" t="s">
        <v>81</v>
      </c>
      <c r="D27" s="66"/>
      <c r="E27" s="5" t="s">
        <v>63</v>
      </c>
      <c r="F27" s="6">
        <v>34000</v>
      </c>
      <c r="G27" s="3">
        <v>1</v>
      </c>
      <c r="H27" s="6">
        <f t="shared" si="1"/>
        <v>34000</v>
      </c>
      <c r="I27" s="2"/>
    </row>
    <row r="28" spans="1:9" ht="21.95" customHeight="1">
      <c r="A28" s="79"/>
      <c r="B28" s="80"/>
      <c r="C28" s="65"/>
      <c r="D28" s="66"/>
      <c r="E28" s="5"/>
      <c r="F28" s="6"/>
      <c r="G28" s="3"/>
      <c r="H28" s="6">
        <f t="shared" si="1"/>
        <v>0</v>
      </c>
      <c r="I28" s="2"/>
    </row>
    <row r="29" spans="1:9" ht="21.95" customHeight="1">
      <c r="A29" s="79"/>
      <c r="B29" s="80"/>
      <c r="C29" s="67"/>
      <c r="D29" s="66"/>
      <c r="E29" s="5"/>
      <c r="F29" s="6"/>
      <c r="G29" s="3"/>
      <c r="H29" s="6">
        <f t="shared" si="1"/>
        <v>0</v>
      </c>
      <c r="I29" s="2"/>
    </row>
    <row r="30" spans="1:9" ht="21.95" customHeight="1">
      <c r="A30" s="79"/>
      <c r="B30" s="80"/>
      <c r="C30" s="67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9"/>
      <c r="B31" s="80"/>
      <c r="C31" s="67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1"/>
      <c r="B32" s="82"/>
      <c r="C32" s="67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3" t="s">
        <v>19</v>
      </c>
      <c r="B33" s="84"/>
      <c r="C33" s="91" t="str">
        <f>IF(F37="현금(이체X)",Sheet2!C1,IF(F37="카드",Sheet2!C1,IF(F37="이체 및 현금영수증",Sheet2!C1,IF(F37="카드+현금",Sheet2!C2,IF(F37="이체 및 세금계산서",Sheet2!C1)))))</f>
        <v>카드 (VAT및 수수료)+현금</v>
      </c>
      <c r="D33" s="92"/>
      <c r="E33" s="69">
        <f>SUM(H24:H32)</f>
        <v>144000</v>
      </c>
      <c r="F33" s="70"/>
      <c r="G33" s="70"/>
      <c r="H33" s="112" t="s">
        <v>8</v>
      </c>
      <c r="I33" s="2"/>
    </row>
    <row r="34" spans="1:9" ht="14.25" customHeight="1">
      <c r="A34" s="85"/>
      <c r="B34" s="86"/>
      <c r="C34" s="93"/>
      <c r="D34" s="94"/>
      <c r="E34" s="71"/>
      <c r="F34" s="72"/>
      <c r="G34" s="72"/>
      <c r="H34" s="113"/>
      <c r="I34" s="2"/>
    </row>
    <row r="35" spans="1:9" ht="16.5" customHeight="1">
      <c r="A35" s="75" t="s">
        <v>22</v>
      </c>
      <c r="B35" s="76"/>
      <c r="C35" s="89">
        <v>800000</v>
      </c>
      <c r="D35" s="90"/>
      <c r="E35" s="8" t="s">
        <v>4</v>
      </c>
      <c r="F35" s="119">
        <f>SUM(E21,E33)</f>
        <v>1455000</v>
      </c>
      <c r="G35" s="119"/>
      <c r="H35" s="9" t="s">
        <v>8</v>
      </c>
      <c r="I35" s="2"/>
    </row>
    <row r="36" spans="1:9" ht="16.5" customHeight="1">
      <c r="A36" s="75" t="s">
        <v>21</v>
      </c>
      <c r="B36" s="76"/>
      <c r="C36" s="87">
        <f>IF(F37="현금(이체X)",Sheet2!C1,IF(F37="카드",Sheet2!C1,IF(F37="이체 및 현금영수증",Sheet2!C1,IF(F37="카드+현금",ROUND(Sheet2!B5,-4),IF(F37="이체 및 세금계산서",Sheet2!C1)))))</f>
        <v>740000</v>
      </c>
      <c r="D36" s="88"/>
      <c r="E36" s="8" t="s">
        <v>9</v>
      </c>
      <c r="F36" s="117">
        <f>F35*1.1-F35</f>
        <v>145500.00000000023</v>
      </c>
      <c r="G36" s="118"/>
      <c r="H36" s="10"/>
      <c r="I36" s="2"/>
    </row>
    <row r="37" spans="1:9" ht="17.25" customHeight="1">
      <c r="A37" s="75" t="s">
        <v>17</v>
      </c>
      <c r="B37" s="76"/>
      <c r="C37" s="97"/>
      <c r="D37" s="98"/>
      <c r="E37" s="8" t="s">
        <v>16</v>
      </c>
      <c r="F37" s="73" t="s">
        <v>79</v>
      </c>
      <c r="G37" s="74"/>
      <c r="H37" s="32"/>
      <c r="I37" s="2"/>
    </row>
    <row r="38" spans="1:9" ht="19.5" customHeight="1">
      <c r="A38" s="83" t="s">
        <v>18</v>
      </c>
      <c r="B38" s="84"/>
      <c r="C38" s="99">
        <f>SUM(C35:C36)-C37</f>
        <v>1540000</v>
      </c>
      <c r="D38" s="100"/>
      <c r="E38" s="25" t="s">
        <v>17</v>
      </c>
      <c r="F38" s="121"/>
      <c r="G38" s="122"/>
      <c r="H38" s="123"/>
      <c r="I38" s="2"/>
    </row>
    <row r="39" spans="1:9" ht="20.25" customHeight="1">
      <c r="A39" s="85"/>
      <c r="B39" s="86"/>
      <c r="C39" s="101"/>
      <c r="D39" s="102"/>
      <c r="E39" s="30" t="s">
        <v>10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왼쪽참고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655000</v>
      </c>
    </row>
    <row r="5" spans="1:6">
      <c r="A5" t="s">
        <v>29</v>
      </c>
      <c r="B5">
        <f>B4*1.13</f>
        <v>740149.99999999988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2021-02-10T04:32:47Z</cp:lastPrinted>
  <dcterms:created xsi:type="dcterms:W3CDTF">2019-03-28T03:58:09Z</dcterms:created>
  <dcterms:modified xsi:type="dcterms:W3CDTF">2021-09-25T08:48:06Z</dcterms:modified>
</cp:coreProperties>
</file>