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704AFCA-34FE-4162-A6BF-7931A1458036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<sst xmlns="http://schemas.openxmlformats.org/spreadsheetml/2006/main" count="102" uniqueCount="87">
  <si>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</si>
  <si>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</si>
  <si>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</si>
  <si>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</si>
  <si>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</si>
  <si>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</si>
  <si>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</si>
  <si>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</si>
  <si>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</si>
  <si>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</si>
  <si>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</si>
  <si>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</si>
  <si>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</si>
  <si>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</si>
  <si>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</si>
  <si>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</si>
  <si>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</si>
  <si>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</si>
  <si>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</si>
  <si>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</si>
  <si>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</si>
  <si>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</si>
  <si>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</si>
  <si>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</si>
  <si>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</si>
  <si>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</si>
  <si>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</si>
  <si>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</si>
  <si>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</si>
  <si>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</si>
  <si>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</si>
  <si>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</si>
  <si>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</si>
  <si>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</si>
  <si>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</si>
  <si>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</si>
  <si>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</si>
  <si>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</si>
  <si>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</si>
  <si>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</si>
  <si>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</si>
  <si>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</si>
  <si>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</si>
  <si>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</si>
  <si>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</si>
  <si>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</si>
  <si>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</si>
  <si>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</si>
  <si>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</si>
  <si>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</si>
  <si>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</si>
  <si>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</si>
  <si>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</si>
  <si>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</si>
  <si>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</si>
  <si>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</si>
  <si>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</si>
  <si>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</si>
  <si>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</si>
  <si>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</si>
  <si>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</si>
  <si>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</si>
  <si>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</si>
  <si>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</si>
  <si>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</si>
  <si>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</si>
  <si>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</si>
  <si>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</si>
  <si>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</si>
  <si>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</si>
  <si>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</si>
  <si>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</si>
  <si>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</si>
  <si>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</si>
  <si>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</si>
  <si>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</si>
  <si>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</si>
  <si>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한창평</t>
    <phoneticPr fontId="1" type="noConversion"/>
  </si>
  <si>
    <t>010-8962-9898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</si>
  <si>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</si>
  <si>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</si>
  <si>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</si>
  <si>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</si>
  <si>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</si>
  <si>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인텔정품쿨러</t>
    <phoneticPr fontId="1" type="noConversion"/>
  </si>
  <si>
    <t xml:space="preserve">인텔 코어i5-12세대 12400F (엘더레이크) </t>
    <phoneticPr fontId="1" type="noConversion"/>
  </si>
  <si>
    <t>마이크로닉스 400W 정격 80 PLUS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</si>
</sst>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81" fontId="7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" sqref="C1:D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77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38</v>
      </c>
      <c r="B2" s="128" t="s">
        <v>78</v>
      </c>
      <c r="C2" s="114"/>
      <c r="D2" s="115"/>
      <c r="E2" s="49"/>
      <c r="F2" s="50"/>
      <c r="G2" s="50"/>
      <c r="H2" s="51"/>
    </row>
    <row r="3" spans="1:9" ht="22.5" customHeight="1">
      <c r="A3" s="15" t="s">
        <v>39</v>
      </c>
      <c r="B3" s="16">
        <f ca="1">TODAY()</f>
        <v>45158</v>
      </c>
      <c r="C3" s="15" t="s">
        <v>40</v>
      </c>
      <c r="D3" s="18"/>
      <c r="E3" s="49"/>
      <c r="F3" s="50"/>
      <c r="G3" s="50"/>
      <c r="H3" s="51"/>
    </row>
    <row r="4" spans="1:9" ht="22.5" customHeight="1">
      <c r="A4" s="14" t="s">
        <v>37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/>
      <c r="G5" s="1"/>
      <c r="H5" s="1" t="s">
        <v>4</v>
      </c>
    </row>
    <row r="6" spans="1:9" ht="24" customHeight="1">
      <c r="A6" s="101" t="s">
        <v>51</v>
      </c>
      <c r="B6" s="102"/>
      <c r="C6" s="60" t="s">
        <v>85</v>
      </c>
      <c r="D6" s="61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116000</v>
      </c>
      <c r="G8" s="3">
        <v>1</v>
      </c>
      <c r="H8" s="6">
        <f t="shared" si="0"/>
        <v>116000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54000</v>
      </c>
      <c r="G9" s="3">
        <v>1</v>
      </c>
      <c r="H9" s="6">
        <f t="shared" si="0"/>
        <v>54000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116000</v>
      </c>
      <c r="G10" s="3">
        <v>1</v>
      </c>
      <c r="H10" s="6">
        <f t="shared" si="0"/>
        <v>116000</v>
      </c>
      <c r="I10" s="2"/>
    </row>
    <row r="11" spans="1:9" ht="24" customHeight="1">
      <c r="A11" s="103"/>
      <c r="B11" s="104"/>
      <c r="C11" s="125" t="s">
        <v>59</v>
      </c>
      <c r="D11" s="12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82</v>
      </c>
      <c r="D12" s="61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3"/>
      <c r="B13" s="104"/>
      <c r="C13" s="91"/>
      <c r="D13" s="92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83</v>
      </c>
      <c r="D14" s="92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3"/>
      <c r="B15" s="104"/>
      <c r="C15" s="91" t="s">
        <v>86</v>
      </c>
      <c r="D15" s="92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58</v>
      </c>
      <c r="D17" s="95"/>
      <c r="E17" s="4"/>
      <c r="F17" s="7"/>
      <c r="G17" s="4"/>
      <c r="H17" s="6">
        <f t="shared" si="0"/>
        <v>0</v>
      </c>
      <c r="I17" s="2"/>
    </row>
    <row r="18" spans="1:9">
      <c r="A18" s="103"/>
      <c r="B18" s="104"/>
      <c r="C18" s="123" t="s">
        <v>48</v>
      </c>
      <c r="D18" s="12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52</v>
      </c>
      <c r="B20" s="106"/>
      <c r="C20" s="118" t="s">
        <v>15</v>
      </c>
      <c r="D20" s="118"/>
      <c r="E20" s="96">
        <f>SUM(H6:H19)</f>
        <v>607000</v>
      </c>
      <c r="F20" s="96"/>
      <c r="G20" s="24">
        <v>4</v>
      </c>
      <c r="H20" s="57" t="s">
        <v>17</v>
      </c>
      <c r="I20" s="2"/>
    </row>
    <row r="21" spans="1:9" ht="12.75" customHeight="1">
      <c r="A21" s="107"/>
      <c r="B21" s="108"/>
      <c r="C21" s="118"/>
      <c r="D21" s="118"/>
      <c r="E21" s="96">
        <f>E20*G20</f>
        <v>2428000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20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74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4"/>
      <c r="D26" s="95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C28" s="58"/>
      <c r="D28" s="59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 hidden="1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28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17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31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2428000</v>
      </c>
      <c r="G35" s="66"/>
      <c r="H35" s="9" t="s">
        <v>17</v>
      </c>
      <c r="I35" s="2"/>
    </row>
    <row r="36" spans="1:9" ht="16.5" customHeight="1">
      <c r="A36" s="71" t="s">
        <v>30</v>
      </c>
      <c r="B36" s="72"/>
      <c r="C36" s="81" t="b">
        <f>IF(F37="카드+현금",Sheet3!C9,IF(F37="현금+카드",Sheet3!C6))</f>
        <v>0</v>
      </c>
      <c r="D36" s="82"/>
      <c r="E36" s="8" t="s">
        <v>18</v>
      </c>
      <c r="F36" s="64">
        <f>F35*1.1-F35</f>
        <v>242800</v>
      </c>
      <c r="G36" s="65"/>
      <c r="H36" s="10"/>
      <c r="I36" s="2"/>
    </row>
    <row r="37" spans="1:9" ht="17.25" customHeight="1">
      <c r="A37" s="71" t="s">
        <v>26</v>
      </c>
      <c r="B37" s="72"/>
      <c r="C37" s="40"/>
      <c r="D37" s="41"/>
      <c r="E37" s="8" t="s">
        <v>25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27</v>
      </c>
      <c r="B38" s="37"/>
      <c r="C38" s="42">
        <f>SUM(C35:C36)-C37</f>
        <v>0</v>
      </c>
      <c r="D38" s="43"/>
      <c r="E38" s="21" t="s">
        <v>26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19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2670800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0</v>
      </c>
      <c r="I40" s="2"/>
    </row>
    <row r="41" spans="1:9" ht="16.5" customHeight="1">
      <c r="B41" s="34"/>
      <c r="C41" s="2"/>
      <c r="D41" s="2"/>
      <c r="E41" s="35" t="s">
        <v>54</v>
      </c>
      <c r="F41" s="35"/>
      <c r="G41" s="35"/>
      <c r="H41" s="35"/>
      <c r="I41" s="2"/>
    </row>
    <row r="42" spans="1:9">
      <c r="A42" s="50"/>
      <c r="B42" s="50"/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32:D32"/>
    <mergeCell ref="C26:D26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69</v>
      </c>
      <c r="B3" s="50"/>
      <c r="C3" s="50"/>
      <c r="E3" t="s">
        <v>62</v>
      </c>
      <c r="F3">
        <f>Sheet1!F35</f>
        <v>2428000</v>
      </c>
    </row>
    <row r="4" spans="1:7">
      <c r="A4" t="s">
        <v>68</v>
      </c>
      <c r="B4" s="29" t="s">
        <v>66</v>
      </c>
      <c r="C4" s="31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2">
        <f>(F3-C4)*C5</f>
        <v>2120800</v>
      </c>
      <c r="D6" t="s">
        <v>65</v>
      </c>
    </row>
    <row r="8" spans="1:7">
      <c r="A8" s="50" t="s">
        <v>70</v>
      </c>
      <c r="B8" s="50"/>
      <c r="C8" s="50"/>
    </row>
    <row r="9" spans="1:7">
      <c r="A9" t="s">
        <v>68</v>
      </c>
      <c r="B9" s="30" t="s">
        <v>67</v>
      </c>
      <c r="C9" s="33"/>
      <c r="D9" t="s">
        <v>63</v>
      </c>
      <c r="G9" s="32">
        <f>((F3*C10)-C9)/C10</f>
        <v>2428000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2">
        <f>ROUND(G9,-3)</f>
        <v>2428000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2428000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2023-08-20T04:55:16Z</dcterms:modified>
</cp:coreProperties>
</file>